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5-2027" sheetId="5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N9" i="5" l="1"/>
  <c r="N10" i="5"/>
  <c r="N11" i="5"/>
  <c r="N8" i="5"/>
  <c r="M11" i="5"/>
  <c r="M10" i="5"/>
  <c r="M8" i="5"/>
  <c r="M9" i="5"/>
  <c r="K8" i="5"/>
  <c r="L12" i="5"/>
  <c r="N12" i="5" l="1"/>
  <c r="M12" i="5"/>
  <c r="K9" i="5"/>
  <c r="K11" i="5"/>
  <c r="K10" i="5"/>
  <c r="D12" i="5"/>
  <c r="I11" i="5"/>
  <c r="H11" i="5"/>
  <c r="G11" i="5"/>
  <c r="I10" i="5"/>
  <c r="H10" i="5"/>
  <c r="G10" i="5"/>
  <c r="I9" i="5"/>
  <c r="H9" i="5"/>
  <c r="G9" i="5"/>
  <c r="I8" i="5"/>
  <c r="H8" i="5"/>
  <c r="G8" i="5"/>
  <c r="K12" i="5" l="1"/>
</calcChain>
</file>

<file path=xl/sharedStrings.xml><?xml version="1.0" encoding="utf-8"?>
<sst xmlns="http://schemas.openxmlformats.org/spreadsheetml/2006/main" count="37" uniqueCount="33">
  <si>
    <t>Наименование налогоплательщика, включенного в реестр классифицированных средств размещения</t>
  </si>
  <si>
    <t>Наличие койко-мест, ед.</t>
  </si>
  <si>
    <t>Стоимость проживания сутки, рублей</t>
  </si>
  <si>
    <t>Сезонность оказания услуг, месяц</t>
  </si>
  <si>
    <t>№ п/п</t>
  </si>
  <si>
    <t>1.</t>
  </si>
  <si>
    <t>2.</t>
  </si>
  <si>
    <t>3.</t>
  </si>
  <si>
    <t>4.</t>
  </si>
  <si>
    <t>База отдыха "Этно-деревня "Берендеевка" 
ИП Даниялова Е.В.</t>
  </si>
  <si>
    <t>Адрес</t>
  </si>
  <si>
    <t>Шарыповский район, деревня Сартачуль, квартал Берендеевка, участок 51</t>
  </si>
  <si>
    <t>Гостиница "Энергия"
ООО "Нефть Ойл"</t>
  </si>
  <si>
    <t>Шарыповский район, деревня Сартачуль, ул. Глинка, зд 1а</t>
  </si>
  <si>
    <t>Гостиница "Солнечный берег"
Якубенко Е.С.</t>
  </si>
  <si>
    <t>Шарыповский муниципальный округ, урочище "Крестовый мыс"</t>
  </si>
  <si>
    <t>База отдыха "Линевский берег"
Баршинова Т.В.</t>
  </si>
  <si>
    <t>Шарыповский район, Шарыповские участковое лесничество, кв. № 50</t>
  </si>
  <si>
    <t>Расчет суммы туристического налога, зачисляемого в бюджет Шарыповского муниципального округа, в разрезе налогоплательщиков на 2025 – 2027 годы</t>
  </si>
  <si>
    <t>Ставка 1%</t>
  </si>
  <si>
    <t>2025 год
Ставка 1%</t>
  </si>
  <si>
    <t>Принимается 100 рублей в сутки</t>
  </si>
  <si>
    <t>Примечание</t>
  </si>
  <si>
    <t>2026 год
Ставка 2%</t>
  </si>
  <si>
    <t>2027 год
Ставка 3%</t>
  </si>
  <si>
    <t>ИТОГО</t>
  </si>
  <si>
    <t>Расчет суммы налога в бюджет 2025 год, рублей</t>
  </si>
  <si>
    <t>З мес летних - 20%
9 мес - 5%</t>
  </si>
  <si>
    <t xml:space="preserve">З мес летних - 30%
</t>
  </si>
  <si>
    <t>Расчет суммы налога в бюджет 2026 год, рублей</t>
  </si>
  <si>
    <t>Расчет суммы налога в бюджет 2027 год, рублей</t>
  </si>
  <si>
    <t xml:space="preserve">к Пояснительной записке 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</si>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</sst>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left"/>
    </xf>
    <xf numFmtId="0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4" fontId="2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5" fillId="0" borderId="0" xfId="0" applyFont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/>
    </xf>
    <xf numFmtId="0" fontId="2" fillId="0" borderId="0" xfId="1" applyFont="1" applyFill="1" applyAlignment="1">
      <alignment horizontal="left"/>
    </xf>
    <xf numFmtId="49" fontId="3" fillId="0" borderId="0" xfId="1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abSelected="1" workbookViewId="0">
      <selection activeCell="J1" sqref="J1"/>
    </sheetView>
  </sheetViews>
  <sheetFormatPr defaultRowHeight="15" x14ac:dyDescent="0.25"/>
  <cols>
    <col min="2" max="2" width="31.42578125" customWidth="1"/>
    <col min="3" max="3" width="27.28515625" customWidth="1"/>
    <col min="4" max="4" width="13.5703125" customWidth="1"/>
    <col min="5" max="5" width="14.85546875" customWidth="1"/>
    <col min="6" max="6" width="16" customWidth="1"/>
    <col min="7" max="7" width="12.42578125" customWidth="1"/>
    <col min="8" max="9" width="12.7109375" customWidth="1"/>
    <col min="10" max="10" width="15.140625" customWidth="1"/>
    <col min="11" max="11" width="18.7109375" customWidth="1"/>
    <col min="12" max="12" width="17" hidden="1" customWidth="1"/>
    <col min="13" max="14" width="20.140625" customWidth="1"/>
  </cols>
  <sheetData>
    <row r="1" spans="1:14" ht="15.75" x14ac:dyDescent="0.25">
      <c r="F1" s="17"/>
      <c r="G1" s="17"/>
      <c r="H1" s="17"/>
      <c r="I1" s="17"/>
      <c r="J1" s="10" t="s">
        <v>32</v>
      </c>
      <c r="K1" s="9"/>
    </row>
    <row r="2" spans="1:14" ht="15.75" x14ac:dyDescent="0.25">
      <c r="F2" s="18"/>
      <c r="G2" s="18"/>
      <c r="H2" s="4"/>
      <c r="I2" s="4"/>
      <c r="J2" s="11" t="s">
        <v>31</v>
      </c>
    </row>
    <row r="3" spans="1:14" ht="15.75" x14ac:dyDescent="0.25">
      <c r="F3" s="4"/>
      <c r="G3" s="4"/>
      <c r="H3" s="4"/>
      <c r="I3" s="4"/>
    </row>
    <row r="4" spans="1:14" ht="49.5" customHeight="1" x14ac:dyDescent="0.25">
      <c r="A4" s="19" t="s">
        <v>18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ht="25.5" customHeight="1" x14ac:dyDescent="0.25"/>
    <row r="6" spans="1:14" ht="15.75" customHeight="1" x14ac:dyDescent="0.25">
      <c r="A6" s="14" t="s">
        <v>4</v>
      </c>
      <c r="B6" s="12" t="s">
        <v>0</v>
      </c>
      <c r="C6" s="12" t="s">
        <v>10</v>
      </c>
      <c r="D6" s="16" t="s">
        <v>1</v>
      </c>
      <c r="E6" s="14" t="s">
        <v>2</v>
      </c>
      <c r="F6" s="12" t="s">
        <v>3</v>
      </c>
      <c r="G6" s="12" t="s">
        <v>20</v>
      </c>
      <c r="H6" s="12" t="s">
        <v>23</v>
      </c>
      <c r="I6" s="12" t="s">
        <v>24</v>
      </c>
      <c r="J6" s="12" t="s">
        <v>21</v>
      </c>
      <c r="K6" s="12" t="s">
        <v>26</v>
      </c>
      <c r="L6" s="12" t="s">
        <v>22</v>
      </c>
      <c r="M6" s="12" t="s">
        <v>29</v>
      </c>
      <c r="N6" s="12" t="s">
        <v>30</v>
      </c>
    </row>
    <row r="7" spans="1:14" ht="61.5" customHeight="1" x14ac:dyDescent="0.25">
      <c r="A7" s="15"/>
      <c r="B7" s="13"/>
      <c r="C7" s="13"/>
      <c r="D7" s="16"/>
      <c r="E7" s="15"/>
      <c r="F7" s="13"/>
      <c r="G7" s="13" t="s">
        <v>19</v>
      </c>
      <c r="H7" s="13" t="s">
        <v>19</v>
      </c>
      <c r="I7" s="13" t="s">
        <v>19</v>
      </c>
      <c r="J7" s="13"/>
      <c r="K7" s="13"/>
      <c r="L7" s="13"/>
      <c r="M7" s="13"/>
      <c r="N7" s="13"/>
    </row>
    <row r="8" spans="1:14" ht="65.25" customHeight="1" x14ac:dyDescent="0.25">
      <c r="A8" s="1" t="s">
        <v>5</v>
      </c>
      <c r="B8" s="2" t="s">
        <v>9</v>
      </c>
      <c r="C8" s="2" t="s">
        <v>11</v>
      </c>
      <c r="D8" s="5">
        <v>38</v>
      </c>
      <c r="E8" s="1">
        <v>1400</v>
      </c>
      <c r="F8" s="5">
        <v>12</v>
      </c>
      <c r="G8" s="5">
        <f>E8*1%</f>
        <v>14</v>
      </c>
      <c r="H8" s="5">
        <f>E8*2%</f>
        <v>28</v>
      </c>
      <c r="I8" s="5">
        <f>E8*3%</f>
        <v>42</v>
      </c>
      <c r="J8" s="5">
        <v>100</v>
      </c>
      <c r="K8" s="7">
        <f>((D8*J8*90))*20%+((D8*J8*270)*5%)</f>
        <v>119700</v>
      </c>
      <c r="L8" s="5" t="s">
        <v>27</v>
      </c>
      <c r="M8" s="7">
        <f>((D8*J8*90))*30%+((D8*J8*270)*10%)</f>
        <v>205200</v>
      </c>
      <c r="N8" s="7">
        <f>((D8*J8*90))*35%+((D8*J8*270)*15%)</f>
        <v>273600</v>
      </c>
    </row>
    <row r="9" spans="1:14" ht="57.75" customHeight="1" x14ac:dyDescent="0.25">
      <c r="A9" s="1" t="s">
        <v>6</v>
      </c>
      <c r="B9" s="3" t="s">
        <v>12</v>
      </c>
      <c r="C9" s="2" t="s">
        <v>13</v>
      </c>
      <c r="D9" s="5">
        <v>120</v>
      </c>
      <c r="E9" s="1">
        <v>1900</v>
      </c>
      <c r="F9" s="5">
        <v>3</v>
      </c>
      <c r="G9" s="5">
        <f t="shared" ref="G9:G11" si="0">E9*1%</f>
        <v>19</v>
      </c>
      <c r="H9" s="5">
        <f t="shared" ref="H9:H11" si="1">E9*2%</f>
        <v>38</v>
      </c>
      <c r="I9" s="5">
        <f t="shared" ref="I9:I11" si="2">E9*3%</f>
        <v>57</v>
      </c>
      <c r="J9" s="5">
        <v>100</v>
      </c>
      <c r="K9" s="7">
        <f>((D9*J9*90))*30%</f>
        <v>324000</v>
      </c>
      <c r="L9" s="5" t="s">
        <v>28</v>
      </c>
      <c r="M9" s="7">
        <f>K9*105%</f>
        <v>340200</v>
      </c>
      <c r="N9" s="7">
        <f>(D9*J9*90)*35%</f>
        <v>378000</v>
      </c>
    </row>
    <row r="10" spans="1:14" ht="58.5" customHeight="1" x14ac:dyDescent="0.25">
      <c r="A10" s="1" t="s">
        <v>7</v>
      </c>
      <c r="B10" s="3" t="s">
        <v>14</v>
      </c>
      <c r="C10" s="2" t="s">
        <v>15</v>
      </c>
      <c r="D10" s="5">
        <v>120</v>
      </c>
      <c r="E10" s="1">
        <v>2500</v>
      </c>
      <c r="F10" s="5">
        <v>12</v>
      </c>
      <c r="G10" s="5">
        <f t="shared" si="0"/>
        <v>25</v>
      </c>
      <c r="H10" s="5">
        <f t="shared" si="1"/>
        <v>50</v>
      </c>
      <c r="I10" s="5">
        <f t="shared" si="2"/>
        <v>75</v>
      </c>
      <c r="J10" s="5">
        <v>100</v>
      </c>
      <c r="K10" s="7">
        <f>((D10*J10*90))*20%+((D10*J10*270)*5%)</f>
        <v>378000</v>
      </c>
      <c r="L10" s="5" t="s">
        <v>27</v>
      </c>
      <c r="M10" s="7">
        <f>((D10*J10*90))*30%+((D10*J10*270)*10%)</f>
        <v>648000</v>
      </c>
      <c r="N10" s="7">
        <f t="shared" ref="N10:N11" si="3">((D10*J10*90))*35%+((D10*J10*270)*15%)</f>
        <v>864000</v>
      </c>
    </row>
    <row r="11" spans="1:14" ht="56.25" customHeight="1" x14ac:dyDescent="0.25">
      <c r="A11" s="1" t="s">
        <v>8</v>
      </c>
      <c r="B11" s="3" t="s">
        <v>16</v>
      </c>
      <c r="C11" s="3" t="s">
        <v>17</v>
      </c>
      <c r="D11" s="5">
        <v>50</v>
      </c>
      <c r="E11" s="1">
        <v>1100</v>
      </c>
      <c r="F11" s="5">
        <v>12</v>
      </c>
      <c r="G11" s="5">
        <f t="shared" si="0"/>
        <v>11</v>
      </c>
      <c r="H11" s="5">
        <f t="shared" si="1"/>
        <v>22</v>
      </c>
      <c r="I11" s="5">
        <f t="shared" si="2"/>
        <v>33</v>
      </c>
      <c r="J11" s="5">
        <v>100</v>
      </c>
      <c r="K11" s="7">
        <f>((D11*J11*90))*20%+((D11*J11*270)*5%)</f>
        <v>157500</v>
      </c>
      <c r="L11" s="5" t="s">
        <v>27</v>
      </c>
      <c r="M11" s="7">
        <f>((D11*J11*90))*30%+((D11*J11*270)*10%)</f>
        <v>270000</v>
      </c>
      <c r="N11" s="7">
        <f t="shared" si="3"/>
        <v>360000</v>
      </c>
    </row>
    <row r="12" spans="1:14" ht="21.75" customHeight="1" x14ac:dyDescent="0.25">
      <c r="A12" s="6"/>
      <c r="B12" s="2" t="s">
        <v>25</v>
      </c>
      <c r="C12" s="6"/>
      <c r="D12" s="5">
        <f>SUM(D8:D11)</f>
        <v>328</v>
      </c>
      <c r="E12" s="5"/>
      <c r="F12" s="5"/>
      <c r="G12" s="5"/>
      <c r="H12" s="5"/>
      <c r="I12" s="5"/>
      <c r="J12" s="5"/>
      <c r="K12" s="8">
        <f t="shared" ref="K12:N12" si="4">SUM(K8:K11)</f>
        <v>979200</v>
      </c>
      <c r="L12" s="8">
        <f t="shared" si="4"/>
        <v>0</v>
      </c>
      <c r="M12" s="8">
        <f t="shared" si="4"/>
        <v>1463400</v>
      </c>
      <c r="N12" s="8">
        <f t="shared" si="4"/>
        <v>1875600</v>
      </c>
    </row>
  </sheetData>
  <mergeCells count="18">
    <mergeCell ref="F1:G1"/>
    <mergeCell ref="H1:I1"/>
    <mergeCell ref="F2:G2"/>
    <mergeCell ref="A4:N4"/>
    <mergeCell ref="M6:M7"/>
    <mergeCell ref="N6:N7"/>
    <mergeCell ref="A6:A7"/>
    <mergeCell ref="B6:B7"/>
    <mergeCell ref="C6:C7"/>
    <mergeCell ref="D6:D7"/>
    <mergeCell ref="E6:E7"/>
    <mergeCell ref="L6:L7"/>
    <mergeCell ref="F6:F7"/>
    <mergeCell ref="G6:G7"/>
    <mergeCell ref="H6:H7"/>
    <mergeCell ref="I6:I7"/>
    <mergeCell ref="J6:J7"/>
    <mergeCell ref="K6:K7"/>
  </mergeCells>
  <pageMargins left="0.19685039370078741" right="0.19685039370078741" top="0.78740157480314965" bottom="0.39370078740157483" header="0.51181102362204722" footer="0.51181102362204722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2025-2027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2024-11-07T01:28:51Z</dcterms:modified>
</cp:coreProperties>
</file>