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6370" windowHeight="9960"/>
  </bookViews>
  <sheets>
    <sheet name="результаты по уровню оценок" sheetId="3" r:id="rId1"/>
    <sheet name="Оценка МКУ &quot;УСиТ&quot; 2022" sheetId="1" r:id="rId2"/>
    <sheet name="Рейтинг МКУ &quot;УСиТ&quot; 2022" sheetId="2" r:id="rId3"/>
  </sheets>
  <calcPr calcId="144525"/>
</workbook>
</file>

<file path=xl/calcChain.xml><?xml version="1.0" encoding="utf-8"?>
<calcChain xmlns="http://schemas.openxmlformats.org/spreadsheetml/2006/main">
  <c r="D20" i="3" l="1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F53" i="1"/>
  <c r="F10" i="1"/>
  <c r="F7" i="1"/>
  <c r="E55" i="1"/>
  <c r="E54" i="1"/>
  <c r="C50" i="1"/>
  <c r="E52" i="1"/>
  <c r="E51" i="1"/>
  <c r="F50" i="1"/>
  <c r="E49" i="1" l="1"/>
  <c r="E48" i="1"/>
  <c r="F47" i="1"/>
  <c r="E47" i="1"/>
  <c r="E46" i="1"/>
  <c r="E45" i="1"/>
  <c r="F44" i="1"/>
  <c r="E43" i="1"/>
  <c r="F42" i="1"/>
  <c r="C21" i="1"/>
  <c r="C13" i="1"/>
  <c r="E41" i="1" l="1"/>
  <c r="F40" i="1"/>
  <c r="E39" i="1"/>
  <c r="F38" i="1"/>
  <c r="E37" i="1"/>
  <c r="F36" i="1"/>
  <c r="E35" i="1"/>
  <c r="F34" i="1"/>
  <c r="E34" i="1"/>
  <c r="E31" i="1"/>
  <c r="E30" i="1"/>
  <c r="E29" i="1"/>
  <c r="E28" i="1"/>
  <c r="E26" i="1"/>
  <c r="E25" i="1"/>
  <c r="E24" i="1"/>
  <c r="E23" i="1"/>
  <c r="F21" i="1"/>
  <c r="E20" i="1"/>
  <c r="E19" i="1"/>
  <c r="F18" i="1"/>
  <c r="E17" i="1"/>
  <c r="E16" i="1"/>
  <c r="F15" i="1"/>
  <c r="F14" i="1"/>
  <c r="F13" i="1"/>
  <c r="E11" i="1"/>
  <c r="E12" i="1"/>
  <c r="E8" i="1"/>
  <c r="E9" i="1"/>
  <c r="C7" i="3"/>
  <c r="C8" i="3"/>
  <c r="C9" i="3"/>
  <c r="C12" i="3"/>
  <c r="C14" i="3"/>
  <c r="C16" i="3"/>
  <c r="C18" i="3"/>
  <c r="C19" i="3"/>
  <c r="C6" i="3"/>
  <c r="C20" i="3"/>
  <c r="C17" i="3"/>
  <c r="C15" i="3"/>
  <c r="C13" i="3"/>
  <c r="C11" i="3"/>
  <c r="C10" i="3"/>
  <c r="D56" i="1" l="1"/>
  <c r="C53" i="1" l="1"/>
  <c r="C44" i="1"/>
  <c r="E44" i="1" s="1"/>
  <c r="C40" i="1"/>
  <c r="C34" i="1"/>
  <c r="C22" i="1"/>
  <c r="E22" i="1" s="1"/>
  <c r="C18" i="1"/>
  <c r="E18" i="1" s="1"/>
  <c r="E53" i="1" l="1"/>
  <c r="C27" i="1"/>
  <c r="E27" i="1" s="1"/>
  <c r="E21" i="1" l="1"/>
  <c r="C15" i="1"/>
  <c r="E15" i="1" s="1"/>
  <c r="C10" i="1"/>
  <c r="E5" i="2"/>
  <c r="F5" i="2" l="1"/>
  <c r="F6" i="2" s="1"/>
  <c r="E6" i="2"/>
  <c r="E10" i="1"/>
  <c r="G5" i="2"/>
  <c r="G6" i="2" s="1"/>
  <c r="E50" i="1" l="1"/>
  <c r="C7" i="1" l="1"/>
  <c r="E7" i="1" l="1"/>
  <c r="F56" i="1"/>
</calcChain>
</file>

<file path=xl/sharedStrings.xml><?xml version="1.0" encoding="utf-8"?>
<sst xmlns="http://schemas.openxmlformats.org/spreadsheetml/2006/main" count="185" uniqueCount="101">
  <si>
    <t>Показатель</t>
  </si>
  <si>
    <t>Количество баллов</t>
  </si>
  <si>
    <t>х</t>
  </si>
  <si>
    <t>№ п/п</t>
  </si>
  <si>
    <t>Наименование показателя</t>
  </si>
  <si>
    <t>ИТОГО</t>
  </si>
  <si>
    <t xml:space="preserve">     электроэнергия</t>
  </si>
  <si>
    <t xml:space="preserve">     теплоэнергия</t>
  </si>
  <si>
    <t xml:space="preserve">     водоснабжение</t>
  </si>
  <si>
    <t xml:space="preserve">    водоотведение</t>
  </si>
  <si>
    <t>n - количество источников энергии</t>
  </si>
  <si>
    <t>i - вид источника энергии (тепловая энергия, электрическая энергия, вода)</t>
  </si>
  <si>
    <t>Место в рейтинге</t>
  </si>
  <si>
    <t xml:space="preserve">N 
п/п
</t>
  </si>
  <si>
    <t xml:space="preserve">Уровень качества деятельности (Q)
Максимальный уровень качества = 1
</t>
  </si>
  <si>
    <t xml:space="preserve">Рейтинговая 
оценка (R)
Максимальная рейтинговая оценка = 5
</t>
  </si>
  <si>
    <t>*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</si>
  <si>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</si>
  <si>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</si>
  <si>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</si>
  <si>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Р6 Повышение энергетической эффективности Р6 = (сумм Э1 i / Э0 i )/n х100%</t>
  </si>
  <si>
    <t>Э1 - объем услуг (раздельно по каждому источнику энергии), потребленных учреждением, в отчетном году, тыс. руб.</t>
  </si>
  <si>
    <t>Дтн - объем просроченной дебиторской задолженности учреждения по расчетам с дебиторами по состоянию на первое число месяца, следующего за отчетным финансовым годом , тыс. руб.</t>
  </si>
  <si>
    <t>Ктп - объем просроченной кредиторской задолженности учреждения по расчетам с кредиторами по состоянию на 1-е число месяца, следующего за отчетным финансовым годом, тыс. руб.</t>
  </si>
  <si>
    <t>Рзак - сумма закупок товаров, работ и услуг для обеспечения муниципальных нужд произведенных конкурентным способом в отчетном финансовом году, тыс. руб.</t>
  </si>
  <si>
    <t>Рпл - совокупный годовой объем закупок на отчетный финансовый год, тыс. руб.</t>
  </si>
  <si>
    <t>Э0 - объем услуг (раздельно по каждому источнику энергии), потребленных учреждением в году, предшествующему отчетному, тыс. руб.</t>
  </si>
  <si>
    <t>Максимальный балл (по числу показателей, применимых для данного учреждения)</t>
  </si>
  <si>
    <t xml:space="preserve">Суммарная оценка качества
финансового менеджмента (КФМ), баллов
</t>
  </si>
  <si>
    <t>Ркис(4кв.) - кассовые расходы (без учета межбюджетных трансфертов, имеющих целевое назначение) произведенные подведомственными  учреждениями в 4 квартале отчетного финансового года</t>
  </si>
  <si>
    <t xml:space="preserve">количество обращений об изменении планы финансово-хозяйственной деятельности  (без учета изменений связанных с уточнением бюджета округа, перераспределением нераспределенных расходов, уточнением расходов за счет безвозмездных поступлений в ходе) исполнения бюджета в отчетном финансовом году </t>
  </si>
  <si>
    <t>Ку – количество уведомлений подведомственного учреждения об измениении кассового плана по расходам (за исключением резервных средств);</t>
  </si>
  <si>
    <t>Р7 Изменение дебиторской задолженности подведомственного учреждения в отчетном периоде по сравнению с началом финансового года</t>
  </si>
  <si>
    <t>Р8 Наличие у образовательного учреждения просроченной кредиторской задолженности Р9 = Ктп, тыс.руб.</t>
  </si>
  <si>
    <t>K1фi - фактическое значение показателя, характеризующего качество муниципальной услуги (работы), в отчетном финансовом году;</t>
  </si>
  <si>
    <t>K1плi - плановое значение показателя, характеризующего качество муниципальной услуги (работы), в отчетном финансовом году;</t>
  </si>
  <si>
    <t>Р15 Доля закупок товаров, работ и услуг для обеспечения муниципальных нужд произведенных конкурентным способом в отчетном финансовом году к совокупному годовому объему закупок на отчетный финансовый год Р16 = Рзак / Рпл x 100%</t>
  </si>
  <si>
    <t>МБУ "СШ Шарыповского МО"</t>
  </si>
  <si>
    <t xml:space="preserve">РЕЗУЛЬТАТЫ
АНАЛИЗА КАЧЕСТВА ФИНАНСОВОГО МЕНЕДЖМЕНТА
ПО УРОВНЮ ОЦЕНОК, ПОЛУЧЕННЫХ ПО КАЖДОМУ ПОКАЗАТЕЛЮ
</t>
  </si>
  <si>
    <t>Наименование направлений оценки, показателей</t>
  </si>
  <si>
    <t>Р1</t>
  </si>
  <si>
    <t>Р2</t>
  </si>
  <si>
    <t>Р3</t>
  </si>
  <si>
    <t>Р4</t>
  </si>
  <si>
    <t>Р5</t>
  </si>
  <si>
    <t>Р6</t>
  </si>
  <si>
    <t>Повышение энергетической эффективности</t>
  </si>
  <si>
    <t>Р7</t>
  </si>
  <si>
    <t>Изменение дебиторской задолженности подведомственного учреждения в отчетном периоде по сравнению с началом финансового года</t>
  </si>
  <si>
    <t>Р8</t>
  </si>
  <si>
    <t>Изменение кредиторской задолженности подведомственного учреждения в течение отчетного периода</t>
  </si>
  <si>
    <t>Р9</t>
  </si>
  <si>
    <t>Р10</t>
  </si>
  <si>
    <t>Р11</t>
  </si>
  <si>
    <t>Р12</t>
  </si>
  <si>
    <t>Р13</t>
  </si>
  <si>
    <t>Р14</t>
  </si>
  <si>
    <t>Р15</t>
  </si>
  <si>
    <t>Доля закупок товаров, работ и услуг, проведенных подведомственным учреждением конкурентным способом в отчетном финансовом году к совокупному годовому объему закупок, утвержденному подведомственным учреждением на отчетный финансовый год</t>
  </si>
  <si>
    <t>Средняя оценка по показателю (SP)</t>
  </si>
  <si>
    <t>Руководитель</t>
  </si>
  <si>
    <t>Л.В. Агуленко</t>
  </si>
  <si>
    <t xml:space="preserve">Оценка среднего уровня 
качества финансового 
менеджмента подведомственных учреждений (MR) 
</t>
  </si>
  <si>
    <t xml:space="preserve">ПРИЛОЖЕНИЕ 2
к Методике оценки качества финансового менеджмента подведомственных МКУ «УСиТ» учреждений
</t>
  </si>
  <si>
    <t>Уровень исполнения расходов подведомственного учреждения  за счет средств бюджета округа (без учета межбюджетных трансфертов, имеющих целевое назначение)</t>
  </si>
  <si>
    <t>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</t>
  </si>
  <si>
    <t>Качество планирования расходов:                          Количество изменений, внесенных в планы финансово-хозяйственной деятельности 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</t>
  </si>
  <si>
    <t>Уровень исполнения расходов подведомственного учреждения  за счет средств краевого бюджета</t>
  </si>
  <si>
    <t>Качество кассового планирования расходов бюджета округа подведомственного учреждения</t>
  </si>
  <si>
    <t>Своевременность утверждения планов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</t>
  </si>
  <si>
    <t>Своевременность утверждения муниципальных заданий подведомственным учреждением  на текущий финансовый год и плановый период  в срок, установленный Постановлением администрации Шарыповского муниципального округа</t>
  </si>
  <si>
    <t>Оценка использования бюджетных средств подведомственным учреждением на выполнение муниципального задания</t>
  </si>
  <si>
    <t>Отношение остатков средств субсидий на иные цели, к общему объему бюджетных ассигнований на предоставление субсидий на иные цели подведомственного учреждения</t>
  </si>
  <si>
    <t>Оценка исполнения показателей объема муниципальной услуги (работ) подведомственного учреждения</t>
  </si>
  <si>
    <t>Своевременное размещение в полном объеме информации  подведомственным учреждением на официальном сайте в сети Интернет www.bus.gov.ru</t>
  </si>
  <si>
    <t xml:space="preserve">Р2 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 Р2 = Ркис (4кв.) / Ркис(год.) х 100% </t>
  </si>
  <si>
    <t>Ркис(год) - кассовые расходы (без учета межбюджетных трансфертов, имеющих целевое назначение) произведенные подведомственным учреждением за  отчетный финансовый  год;</t>
  </si>
  <si>
    <t xml:space="preserve">Р3 Качество планирования расходов:
Количество изменений, внесенных в планы финансово-хозяйственной деятельности 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
</t>
  </si>
  <si>
    <t>Р4 Уровень исполнения расходов подведомственным учреждением  за счет средств краевого бюджета Р4 = Ркис/ Ркпр х 100%,</t>
  </si>
  <si>
    <t>Ркис – кассовые расходы подведомственного учреждения  за счет средств краевого бюджета в отчетном году,</t>
  </si>
  <si>
    <t>Ркпр – плановые расходы подведомственного учреждения  за счет средств краевого бюджета за отчетный год</t>
  </si>
  <si>
    <t xml:space="preserve">Р5 Качество кассового планирования расходов бюджета округа подведомственным учреждением Р5 = Ку/Оу х100%, </t>
  </si>
  <si>
    <t>Оу-общее количество уведомлений  об изменении кассового плана по расходам подведомственного учреждения за отчетный финансовый год (за исключением резервных средств)</t>
  </si>
  <si>
    <t>Р9 Своевременность утверждения муниципальных заданий подведомственным учреждением  на текущий финансовый год и плановый период  в срок, установленный Постановлением администрации Шарыповского муниципального округа</t>
  </si>
  <si>
    <t>Тмз – количество дней отклонения фактической даты утверждения муниципальных заданий подведомственным учреждением на текущий финансовый год и плановый период от срока, установленного Постановлением администрации Шарыповского муниципального округа</t>
  </si>
  <si>
    <t>Р10 Своевременность утверждения планов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осуществляющие функции и полномочия учредителя в отношении муниципальных услуг</t>
  </si>
  <si>
    <t>Тфхд - количество дней отклонения фактической даты утверждения плана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осуществляющие функции и полномочия учредителя в отношении муниципальных услуг</t>
  </si>
  <si>
    <t xml:space="preserve">Р11 Своевременное размещение в полном объеме информации  подведомственным учреждением на официальном сайте в сети Интернет www.bus.gov.ru </t>
  </si>
  <si>
    <t>Тгз – количество дней отклонения фактического размещение в полном объеме информации  подведомственным учреждением на официальном сайте в сети Интернет www.bus.gov.ru  от срока, установленного Приказом Министерства финансов Российской Федерации от 21.07.2011 № 86н</t>
  </si>
  <si>
    <t xml:space="preserve">Р12 Оценка использования бюджетных средств подведомственным учреждением на выполнение муниципального задания Р12 = Vo / Vc х100%, </t>
  </si>
  <si>
    <t>Vo – остаток денежных средств на конец отчетного периода на счетах подведомственного учреждения на выполнение муниципального задания</t>
  </si>
  <si>
    <t>Vc – общий объем средств подведомственного учреждения, выделенных на выполнение муниципального задания</t>
  </si>
  <si>
    <t>Р 13 Оценка исполнения показателей объема муниципальной услуги (работ) подведомственного учреждения K1i = K1фi / K1плi x 100%,</t>
  </si>
  <si>
    <t>Р14 Отношение остатков средств субсидий на иные цели, к общему объему бюджетных ассигнований на предоставление субсидий на иные цели подведомственного учреждения Р14 = Рост / Рассиг х 100%,</t>
  </si>
  <si>
    <t>Рост – сумма остатков средств субсидий на иные цели подведомственного учреждения за отчетный год,</t>
  </si>
  <si>
    <t>Рассиг – общий объем бюджетных ассигнований на предоставление субсидий на иные цели подведомственного учреждения за отчетный год,</t>
  </si>
  <si>
    <t xml:space="preserve">ПРИЛОЖЕНИЕ 3
к Методике оценки качества 
финансового менеджмента подведомственных МКУ «УСиТ» учреждений
</t>
  </si>
  <si>
    <t xml:space="preserve">ПРИЛОЖЕНИЕ 1
к Методике оценки качества финансового менеджмента подведомственных МКУ «УСиТ» учреждений
</t>
  </si>
  <si>
    <t>ОЦЕНКА КАЧЕСТВА ФИНАНСОВОГО МЕНЕДЖМЕНТА ПОДВЕДОМСТВЕННОГО МКУ "УСиТ" УЧРЕЖДЕНИЯ за 2022 год</t>
  </si>
  <si>
    <t>Наименование подведомственного учреждения</t>
  </si>
  <si>
    <t xml:space="preserve">РЕЙТИНГ
ПОДВЕДОМСТВЕННОГО МКУ «УСиТ» УЧРЕЖДЕНИЯ
ПО КАЧЕСТВУ ФИНАНСОВОГО МЕНЕДЖМЕНТА за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</si>
</sst>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justify" vertical="center"/>
    </xf>
    <xf numFmtId="0" fontId="1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justify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distributed"/>
    </xf>
    <xf numFmtId="0" fontId="1" fillId="0" borderId="5" xfId="0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distributed" wrapText="1"/>
    </xf>
    <xf numFmtId="0" fontId="10" fillId="0" borderId="0" xfId="0" applyFont="1" applyAlignment="1">
      <alignment vertical="distributed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1" sqref="D1"/>
    </sheetView>
  </sheetViews>
  <sheetFormatPr defaultRowHeight="15" x14ac:dyDescent="0.25"/>
  <cols>
    <col min="2" max="2" width="60.140625" customWidth="1"/>
    <col min="3" max="3" width="18.7109375" customWidth="1"/>
    <col min="4" max="4" width="24.7109375" customWidth="1"/>
  </cols>
  <sheetData>
    <row r="1" spans="1:4" ht="109.5" customHeight="1" x14ac:dyDescent="0.25">
      <c r="D1" s="44" t="s">
        <v>63</v>
      </c>
    </row>
    <row r="3" spans="1:4" ht="57" customHeight="1" x14ac:dyDescent="0.25">
      <c r="B3" s="50" t="s">
        <v>38</v>
      </c>
      <c r="C3" s="51"/>
      <c r="D3" s="51"/>
    </row>
    <row r="5" spans="1:4" ht="36.75" customHeight="1" x14ac:dyDescent="0.25">
      <c r="A5" s="40" t="s">
        <v>3</v>
      </c>
      <c r="B5" s="40" t="s">
        <v>39</v>
      </c>
      <c r="C5" s="40" t="s">
        <v>59</v>
      </c>
      <c r="D5" s="39" t="s">
        <v>37</v>
      </c>
    </row>
    <row r="6" spans="1:4" ht="63" x14ac:dyDescent="0.25">
      <c r="A6" s="35" t="s">
        <v>40</v>
      </c>
      <c r="B6" s="37" t="s">
        <v>64</v>
      </c>
      <c r="C6" s="41">
        <f>D6</f>
        <v>4</v>
      </c>
      <c r="D6" s="49">
        <f>'Оценка МКУ "УСиТ" 2022'!F7</f>
        <v>4</v>
      </c>
    </row>
    <row r="7" spans="1:4" ht="63" x14ac:dyDescent="0.25">
      <c r="A7" s="36" t="s">
        <v>41</v>
      </c>
      <c r="B7" s="37" t="s">
        <v>65</v>
      </c>
      <c r="C7" s="41">
        <f t="shared" ref="C7:C20" si="0">D7</f>
        <v>3</v>
      </c>
      <c r="D7" s="49">
        <f>'Оценка МКУ "УСиТ" 2022'!F10</f>
        <v>3</v>
      </c>
    </row>
    <row r="8" spans="1:4" ht="126" x14ac:dyDescent="0.25">
      <c r="A8" s="35" t="s">
        <v>42</v>
      </c>
      <c r="B8" s="37" t="s">
        <v>66</v>
      </c>
      <c r="C8" s="41">
        <f t="shared" si="0"/>
        <v>3</v>
      </c>
      <c r="D8" s="12">
        <f>'Оценка МКУ "УСиТ" 2022'!F13</f>
        <v>3</v>
      </c>
    </row>
    <row r="9" spans="1:4" ht="31.5" x14ac:dyDescent="0.25">
      <c r="A9" s="35" t="s">
        <v>43</v>
      </c>
      <c r="B9" s="37" t="s">
        <v>67</v>
      </c>
      <c r="C9" s="41">
        <f t="shared" si="0"/>
        <v>4</v>
      </c>
      <c r="D9" s="12">
        <f>'Оценка МКУ "УСиТ" 2022'!F15</f>
        <v>4</v>
      </c>
    </row>
    <row r="10" spans="1:4" ht="31.5" x14ac:dyDescent="0.25">
      <c r="A10" s="35" t="s">
        <v>44</v>
      </c>
      <c r="B10" s="37" t="s">
        <v>68</v>
      </c>
      <c r="C10" s="41">
        <f t="shared" si="0"/>
        <v>5</v>
      </c>
      <c r="D10" s="12">
        <f>'Оценка МКУ "УСиТ" 2022'!F18</f>
        <v>5</v>
      </c>
    </row>
    <row r="11" spans="1:4" ht="27.75" customHeight="1" x14ac:dyDescent="0.25">
      <c r="A11" s="35" t="s">
        <v>45</v>
      </c>
      <c r="B11" s="37" t="s">
        <v>46</v>
      </c>
      <c r="C11" s="41">
        <f t="shared" si="0"/>
        <v>5</v>
      </c>
      <c r="D11" s="12">
        <f>'Оценка МКУ "УСиТ" 2022'!F21</f>
        <v>5</v>
      </c>
    </row>
    <row r="12" spans="1:4" ht="47.25" x14ac:dyDescent="0.25">
      <c r="A12" s="35" t="s">
        <v>47</v>
      </c>
      <c r="B12" s="37" t="s">
        <v>48</v>
      </c>
      <c r="C12" s="41">
        <f t="shared" si="0"/>
        <v>5</v>
      </c>
      <c r="D12" s="12">
        <f>'Оценка МКУ "УСиТ" 2022'!F34</f>
        <v>5</v>
      </c>
    </row>
    <row r="13" spans="1:4" ht="47.25" x14ac:dyDescent="0.25">
      <c r="A13" s="35" t="s">
        <v>49</v>
      </c>
      <c r="B13" s="37" t="s">
        <v>50</v>
      </c>
      <c r="C13" s="41">
        <f t="shared" si="0"/>
        <v>5</v>
      </c>
      <c r="D13" s="12">
        <f>'Оценка МКУ "УСиТ" 2022'!F36</f>
        <v>5</v>
      </c>
    </row>
    <row r="14" spans="1:4" ht="78.75" x14ac:dyDescent="0.25">
      <c r="A14" s="35" t="s">
        <v>51</v>
      </c>
      <c r="B14" s="37" t="s">
        <v>70</v>
      </c>
      <c r="C14" s="41">
        <f t="shared" si="0"/>
        <v>5</v>
      </c>
      <c r="D14" s="12">
        <f>'Оценка МКУ "УСиТ" 2022'!F38</f>
        <v>5</v>
      </c>
    </row>
    <row r="15" spans="1:4" ht="110.25" x14ac:dyDescent="0.25">
      <c r="A15" s="35" t="s">
        <v>52</v>
      </c>
      <c r="B15" s="37" t="s">
        <v>69</v>
      </c>
      <c r="C15" s="41">
        <f t="shared" si="0"/>
        <v>5</v>
      </c>
      <c r="D15" s="12">
        <f>'Оценка МКУ "УСиТ" 2022'!F40</f>
        <v>5</v>
      </c>
    </row>
    <row r="16" spans="1:4" ht="45" x14ac:dyDescent="0.25">
      <c r="A16" s="35" t="s">
        <v>53</v>
      </c>
      <c r="B16" s="38" t="s">
        <v>74</v>
      </c>
      <c r="C16" s="41">
        <f t="shared" si="0"/>
        <v>5</v>
      </c>
      <c r="D16" s="12">
        <f>'Оценка МКУ "УСиТ" 2022'!F42</f>
        <v>5</v>
      </c>
    </row>
    <row r="17" spans="1:4" ht="47.25" x14ac:dyDescent="0.25">
      <c r="A17" s="35" t="s">
        <v>54</v>
      </c>
      <c r="B17" s="37" t="s">
        <v>71</v>
      </c>
      <c r="C17" s="41">
        <f t="shared" si="0"/>
        <v>4</v>
      </c>
      <c r="D17" s="12">
        <f>'Оценка МКУ "УСиТ" 2022'!F44</f>
        <v>4</v>
      </c>
    </row>
    <row r="18" spans="1:4" ht="31.5" x14ac:dyDescent="0.25">
      <c r="A18" s="35" t="s">
        <v>55</v>
      </c>
      <c r="B18" s="37" t="s">
        <v>73</v>
      </c>
      <c r="C18" s="41">
        <f t="shared" si="0"/>
        <v>5</v>
      </c>
      <c r="D18" s="12">
        <f>'Оценка МКУ "УСиТ" 2022'!F47</f>
        <v>5</v>
      </c>
    </row>
    <row r="19" spans="1:4" ht="63" x14ac:dyDescent="0.25">
      <c r="A19" s="35" t="s">
        <v>56</v>
      </c>
      <c r="B19" s="37" t="s">
        <v>72</v>
      </c>
      <c r="C19" s="41">
        <f t="shared" si="0"/>
        <v>4</v>
      </c>
      <c r="D19" s="12">
        <f>'Оценка МКУ "УСиТ" 2022'!F50</f>
        <v>4</v>
      </c>
    </row>
    <row r="20" spans="1:4" ht="78.75" x14ac:dyDescent="0.25">
      <c r="A20" s="35" t="s">
        <v>57</v>
      </c>
      <c r="B20" s="37" t="s">
        <v>58</v>
      </c>
      <c r="C20" s="41">
        <f t="shared" si="0"/>
        <v>0</v>
      </c>
      <c r="D20" s="49">
        <f>'Оценка МКУ "УСиТ" 2022'!F53</f>
        <v>0</v>
      </c>
    </row>
    <row r="22" spans="1:4" x14ac:dyDescent="0.25">
      <c r="B22" s="5" t="s">
        <v>60</v>
      </c>
      <c r="C22" s="5"/>
      <c r="D22" s="5" t="s">
        <v>61</v>
      </c>
    </row>
  </sheetData>
  <mergeCells count="1">
    <mergeCell ref="B3:D3"/>
  </mergeCells>
  <hyperlinks>
    <hyperlink ref="B16" r:id="rId1" display="http://www.bus.gov.ru/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RowHeight="15" x14ac:dyDescent="0.25"/>
  <cols>
    <col min="1" max="1" width="4.5703125" customWidth="1"/>
    <col min="2" max="2" width="40.7109375" customWidth="1"/>
    <col min="3" max="3" width="10.5703125" customWidth="1"/>
    <col min="4" max="4" width="10.85546875" customWidth="1"/>
    <col min="5" max="5" width="14" customWidth="1"/>
    <col min="6" max="6" width="19.42578125" customWidth="1"/>
  </cols>
  <sheetData>
    <row r="1" spans="1:6" ht="138.75" customHeight="1" x14ac:dyDescent="0.25">
      <c r="F1" s="45" t="s">
        <v>97</v>
      </c>
    </row>
    <row r="2" spans="1:6" x14ac:dyDescent="0.25">
      <c r="F2" s="45"/>
    </row>
    <row r="3" spans="1:6" ht="37.5" customHeight="1" x14ac:dyDescent="0.25">
      <c r="B3" s="52" t="s">
        <v>98</v>
      </c>
      <c r="C3" s="53"/>
      <c r="D3" s="53"/>
      <c r="E3" s="53"/>
      <c r="F3" s="45"/>
    </row>
    <row r="5" spans="1:6" ht="69" customHeight="1" x14ac:dyDescent="0.25">
      <c r="A5" s="62" t="s">
        <v>3</v>
      </c>
      <c r="B5" s="60" t="s">
        <v>4</v>
      </c>
      <c r="C5" s="58" t="s">
        <v>37</v>
      </c>
      <c r="D5" s="59"/>
      <c r="E5" s="58" t="s">
        <v>5</v>
      </c>
      <c r="F5" s="59"/>
    </row>
    <row r="6" spans="1:6" ht="39.75" customHeight="1" x14ac:dyDescent="0.25">
      <c r="A6" s="63"/>
      <c r="B6" s="61"/>
      <c r="C6" s="1" t="s">
        <v>0</v>
      </c>
      <c r="D6" s="2" t="s">
        <v>1</v>
      </c>
      <c r="E6" s="2" t="s">
        <v>0</v>
      </c>
      <c r="F6" s="2" t="s">
        <v>1</v>
      </c>
    </row>
    <row r="7" spans="1:6" s="25" customFormat="1" ht="52.5" customHeight="1" x14ac:dyDescent="0.25">
      <c r="A7" s="54">
        <v>1</v>
      </c>
      <c r="B7" s="21" t="s">
        <v>17</v>
      </c>
      <c r="C7" s="23">
        <f>C8/C9 *100</f>
        <v>98.653832310081341</v>
      </c>
      <c r="D7" s="24">
        <v>4</v>
      </c>
      <c r="E7" s="23">
        <f>C7</f>
        <v>98.653832310081341</v>
      </c>
      <c r="F7" s="23">
        <f>D7</f>
        <v>4</v>
      </c>
    </row>
    <row r="8" spans="1:6" s="25" customFormat="1" ht="51" x14ac:dyDescent="0.25">
      <c r="A8" s="54"/>
      <c r="B8" s="4" t="s">
        <v>18</v>
      </c>
      <c r="C8" s="26">
        <v>15348.8</v>
      </c>
      <c r="D8" s="26" t="s">
        <v>2</v>
      </c>
      <c r="E8" s="23">
        <f t="shared" ref="E8:E12" si="0">C8</f>
        <v>15348.8</v>
      </c>
      <c r="F8" s="26" t="s">
        <v>2</v>
      </c>
    </row>
    <row r="9" spans="1:6" s="25" customFormat="1" ht="54.75" customHeight="1" x14ac:dyDescent="0.25">
      <c r="A9" s="54"/>
      <c r="B9" s="4" t="s">
        <v>19</v>
      </c>
      <c r="C9" s="26">
        <v>15558.24</v>
      </c>
      <c r="D9" s="26" t="s">
        <v>2</v>
      </c>
      <c r="E9" s="23">
        <f t="shared" si="0"/>
        <v>15558.24</v>
      </c>
      <c r="F9" s="26" t="s">
        <v>2</v>
      </c>
    </row>
    <row r="10" spans="1:6" s="25" customFormat="1" ht="77.25" x14ac:dyDescent="0.25">
      <c r="A10" s="54">
        <v>2</v>
      </c>
      <c r="B10" s="21" t="s">
        <v>75</v>
      </c>
      <c r="C10" s="23">
        <f>C11/C12*100</f>
        <v>32.841652633338043</v>
      </c>
      <c r="D10" s="24">
        <v>3</v>
      </c>
      <c r="E10" s="23">
        <f>C10</f>
        <v>32.841652633338043</v>
      </c>
      <c r="F10" s="23">
        <f>D10</f>
        <v>3</v>
      </c>
    </row>
    <row r="11" spans="1:6" s="25" customFormat="1" ht="63.75" x14ac:dyDescent="0.25">
      <c r="A11" s="54"/>
      <c r="B11" s="4" t="s">
        <v>29</v>
      </c>
      <c r="C11" s="26">
        <v>5109.57</v>
      </c>
      <c r="D11" s="26" t="s">
        <v>2</v>
      </c>
      <c r="E11" s="23">
        <f t="shared" si="0"/>
        <v>5109.57</v>
      </c>
      <c r="F11" s="26" t="s">
        <v>2</v>
      </c>
    </row>
    <row r="12" spans="1:6" s="25" customFormat="1" ht="51" customHeight="1" x14ac:dyDescent="0.25">
      <c r="A12" s="54"/>
      <c r="B12" s="4" t="s">
        <v>76</v>
      </c>
      <c r="C12" s="26">
        <v>15558.2</v>
      </c>
      <c r="D12" s="26" t="s">
        <v>2</v>
      </c>
      <c r="E12" s="23">
        <f t="shared" si="0"/>
        <v>15558.2</v>
      </c>
      <c r="F12" s="26" t="s">
        <v>2</v>
      </c>
    </row>
    <row r="13" spans="1:6" s="25" customFormat="1" ht="128.25" customHeight="1" x14ac:dyDescent="0.25">
      <c r="A13" s="54">
        <v>3</v>
      </c>
      <c r="B13" s="21" t="s">
        <v>77</v>
      </c>
      <c r="C13" s="23">
        <f>C14</f>
        <v>13</v>
      </c>
      <c r="D13" s="24">
        <v>3</v>
      </c>
      <c r="E13" s="23" t="s">
        <v>16</v>
      </c>
      <c r="F13" s="24">
        <f>D13</f>
        <v>3</v>
      </c>
    </row>
    <row r="14" spans="1:6" s="25" customFormat="1" ht="111.75" customHeight="1" x14ac:dyDescent="0.25">
      <c r="A14" s="54"/>
      <c r="B14" s="4" t="s">
        <v>30</v>
      </c>
      <c r="C14" s="26">
        <v>13</v>
      </c>
      <c r="D14" s="27" t="s">
        <v>2</v>
      </c>
      <c r="E14" s="26" t="s">
        <v>16</v>
      </c>
      <c r="F14" s="27" t="str">
        <f>D14</f>
        <v>х</v>
      </c>
    </row>
    <row r="15" spans="1:6" s="25" customFormat="1" ht="50.25" customHeight="1" x14ac:dyDescent="0.25">
      <c r="A15" s="64">
        <v>4</v>
      </c>
      <c r="B15" s="28" t="s">
        <v>78</v>
      </c>
      <c r="C15" s="32">
        <f>C16/C17*100</f>
        <v>99.615511327299856</v>
      </c>
      <c r="D15" s="24">
        <v>4</v>
      </c>
      <c r="E15" s="32">
        <f t="shared" ref="E15:E31" si="1">C15</f>
        <v>99.615511327299856</v>
      </c>
      <c r="F15" s="24">
        <f>D15</f>
        <v>4</v>
      </c>
    </row>
    <row r="16" spans="1:6" s="25" customFormat="1" ht="53.25" customHeight="1" x14ac:dyDescent="0.25">
      <c r="A16" s="65"/>
      <c r="B16" s="4" t="s">
        <v>79</v>
      </c>
      <c r="C16" s="26">
        <v>5140.26</v>
      </c>
      <c r="D16" s="27" t="s">
        <v>2</v>
      </c>
      <c r="E16" s="26">
        <f t="shared" si="1"/>
        <v>5140.26</v>
      </c>
      <c r="F16" s="27" t="s">
        <v>2</v>
      </c>
    </row>
    <row r="17" spans="1:6" s="25" customFormat="1" ht="40.5" customHeight="1" x14ac:dyDescent="0.25">
      <c r="A17" s="66"/>
      <c r="B17" s="4" t="s">
        <v>80</v>
      </c>
      <c r="C17" s="26">
        <v>5160.1000000000004</v>
      </c>
      <c r="D17" s="27" t="s">
        <v>2</v>
      </c>
      <c r="E17" s="26">
        <f t="shared" si="1"/>
        <v>5160.1000000000004</v>
      </c>
      <c r="F17" s="27" t="s">
        <v>2</v>
      </c>
    </row>
    <row r="18" spans="1:6" s="25" customFormat="1" ht="50.25" customHeight="1" x14ac:dyDescent="0.25">
      <c r="A18" s="29">
        <v>5</v>
      </c>
      <c r="B18" s="28" t="s">
        <v>81</v>
      </c>
      <c r="C18" s="32">
        <f>C19/C20*100%</f>
        <v>0.22222222222222221</v>
      </c>
      <c r="D18" s="24">
        <v>5</v>
      </c>
      <c r="E18" s="32">
        <f t="shared" si="1"/>
        <v>0.22222222222222221</v>
      </c>
      <c r="F18" s="24">
        <f>D18</f>
        <v>5</v>
      </c>
    </row>
    <row r="19" spans="1:6" s="25" customFormat="1" ht="54" customHeight="1" x14ac:dyDescent="0.25">
      <c r="A19" s="29"/>
      <c r="B19" s="4" t="s">
        <v>31</v>
      </c>
      <c r="C19" s="26">
        <v>2</v>
      </c>
      <c r="D19" s="27" t="s">
        <v>2</v>
      </c>
      <c r="E19" s="26">
        <f t="shared" si="1"/>
        <v>2</v>
      </c>
      <c r="F19" s="27" t="s">
        <v>2</v>
      </c>
    </row>
    <row r="20" spans="1:6" s="25" customFormat="1" ht="72" customHeight="1" x14ac:dyDescent="0.25">
      <c r="A20" s="29"/>
      <c r="B20" s="4" t="s">
        <v>82</v>
      </c>
      <c r="C20" s="26">
        <v>9</v>
      </c>
      <c r="D20" s="27" t="s">
        <v>2</v>
      </c>
      <c r="E20" s="26">
        <f t="shared" si="1"/>
        <v>9</v>
      </c>
      <c r="F20" s="27" t="s">
        <v>2</v>
      </c>
    </row>
    <row r="21" spans="1:6" s="25" customFormat="1" ht="32.25" customHeight="1" x14ac:dyDescent="0.25">
      <c r="A21" s="64">
        <v>6</v>
      </c>
      <c r="B21" s="21" t="s">
        <v>20</v>
      </c>
      <c r="C21" s="23">
        <f>(C27/C22)/4*100</f>
        <v>35.927905054322153</v>
      </c>
      <c r="D21" s="24">
        <v>5</v>
      </c>
      <c r="E21" s="23">
        <f t="shared" si="1"/>
        <v>35.927905054322153</v>
      </c>
      <c r="F21" s="24">
        <f>D21</f>
        <v>5</v>
      </c>
    </row>
    <row r="22" spans="1:6" s="25" customFormat="1" ht="39.75" customHeight="1" x14ac:dyDescent="0.25">
      <c r="A22" s="65"/>
      <c r="B22" s="4" t="s">
        <v>21</v>
      </c>
      <c r="C22" s="26">
        <f>C23+C24+C25+C26</f>
        <v>677.44</v>
      </c>
      <c r="D22" s="27" t="s">
        <v>2</v>
      </c>
      <c r="E22" s="26">
        <f t="shared" si="1"/>
        <v>677.44</v>
      </c>
      <c r="F22" s="27" t="s">
        <v>2</v>
      </c>
    </row>
    <row r="23" spans="1:6" s="25" customFormat="1" ht="13.5" customHeight="1" x14ac:dyDescent="0.25">
      <c r="A23" s="65"/>
      <c r="B23" s="4" t="s">
        <v>6</v>
      </c>
      <c r="C23" s="26">
        <v>89.73</v>
      </c>
      <c r="D23" s="27" t="s">
        <v>2</v>
      </c>
      <c r="E23" s="26">
        <f t="shared" si="1"/>
        <v>89.73</v>
      </c>
      <c r="F23" s="27" t="s">
        <v>2</v>
      </c>
    </row>
    <row r="24" spans="1:6" s="25" customFormat="1" ht="15" customHeight="1" x14ac:dyDescent="0.25">
      <c r="A24" s="65"/>
      <c r="B24" s="4" t="s">
        <v>7</v>
      </c>
      <c r="C24" s="26">
        <v>327.5</v>
      </c>
      <c r="D24" s="27" t="s">
        <v>2</v>
      </c>
      <c r="E24" s="26">
        <f t="shared" si="1"/>
        <v>327.5</v>
      </c>
      <c r="F24" s="27" t="s">
        <v>2</v>
      </c>
    </row>
    <row r="25" spans="1:6" s="25" customFormat="1" ht="14.25" customHeight="1" x14ac:dyDescent="0.25">
      <c r="A25" s="65"/>
      <c r="B25" s="30" t="s">
        <v>8</v>
      </c>
      <c r="C25" s="26">
        <v>121.93</v>
      </c>
      <c r="D25" s="27" t="s">
        <v>2</v>
      </c>
      <c r="E25" s="26">
        <f t="shared" si="1"/>
        <v>121.93</v>
      </c>
      <c r="F25" s="27" t="s">
        <v>2</v>
      </c>
    </row>
    <row r="26" spans="1:6" s="25" customFormat="1" ht="13.5" customHeight="1" x14ac:dyDescent="0.25">
      <c r="A26" s="65"/>
      <c r="B26" s="4" t="s">
        <v>9</v>
      </c>
      <c r="C26" s="26">
        <v>138.28</v>
      </c>
      <c r="D26" s="27" t="s">
        <v>2</v>
      </c>
      <c r="E26" s="26">
        <f t="shared" si="1"/>
        <v>138.28</v>
      </c>
      <c r="F26" s="27" t="s">
        <v>2</v>
      </c>
    </row>
    <row r="27" spans="1:6" s="25" customFormat="1" ht="51" x14ac:dyDescent="0.25">
      <c r="A27" s="65"/>
      <c r="B27" s="4" t="s">
        <v>26</v>
      </c>
      <c r="C27" s="26">
        <f>C28+C29+C30+C31</f>
        <v>973.56</v>
      </c>
      <c r="D27" s="27" t="s">
        <v>2</v>
      </c>
      <c r="E27" s="26">
        <f t="shared" si="1"/>
        <v>973.56</v>
      </c>
      <c r="F27" s="27" t="s">
        <v>2</v>
      </c>
    </row>
    <row r="28" spans="1:6" s="25" customFormat="1" ht="15.75" x14ac:dyDescent="0.25">
      <c r="A28" s="65"/>
      <c r="B28" s="4" t="s">
        <v>6</v>
      </c>
      <c r="C28" s="26">
        <v>93.67</v>
      </c>
      <c r="D28" s="27" t="s">
        <v>2</v>
      </c>
      <c r="E28" s="26">
        <f t="shared" si="1"/>
        <v>93.67</v>
      </c>
      <c r="F28" s="27" t="s">
        <v>2</v>
      </c>
    </row>
    <row r="29" spans="1:6" s="25" customFormat="1" ht="15.75" x14ac:dyDescent="0.25">
      <c r="A29" s="65"/>
      <c r="B29" s="4" t="s">
        <v>7</v>
      </c>
      <c r="C29" s="26">
        <v>327.89</v>
      </c>
      <c r="D29" s="27" t="s">
        <v>2</v>
      </c>
      <c r="E29" s="26">
        <f t="shared" si="1"/>
        <v>327.89</v>
      </c>
      <c r="F29" s="27" t="s">
        <v>2</v>
      </c>
    </row>
    <row r="30" spans="1:6" s="25" customFormat="1" ht="15.75" x14ac:dyDescent="0.25">
      <c r="A30" s="65"/>
      <c r="B30" s="4" t="s">
        <v>8</v>
      </c>
      <c r="C30" s="26">
        <v>372</v>
      </c>
      <c r="D30" s="27" t="s">
        <v>2</v>
      </c>
      <c r="E30" s="26">
        <f t="shared" si="1"/>
        <v>372</v>
      </c>
      <c r="F30" s="27" t="s">
        <v>2</v>
      </c>
    </row>
    <row r="31" spans="1:6" s="25" customFormat="1" ht="15.75" x14ac:dyDescent="0.25">
      <c r="A31" s="65"/>
      <c r="B31" s="4" t="s">
        <v>9</v>
      </c>
      <c r="C31" s="26">
        <v>180</v>
      </c>
      <c r="D31" s="27" t="s">
        <v>2</v>
      </c>
      <c r="E31" s="26">
        <f t="shared" si="1"/>
        <v>180</v>
      </c>
      <c r="F31" s="27" t="s">
        <v>2</v>
      </c>
    </row>
    <row r="32" spans="1:6" s="25" customFormat="1" ht="25.5" x14ac:dyDescent="0.25">
      <c r="A32" s="65"/>
      <c r="B32" s="4" t="s">
        <v>11</v>
      </c>
      <c r="C32" s="27" t="s">
        <v>2</v>
      </c>
      <c r="D32" s="27" t="s">
        <v>2</v>
      </c>
      <c r="E32" s="27" t="s">
        <v>2</v>
      </c>
      <c r="F32" s="27" t="s">
        <v>2</v>
      </c>
    </row>
    <row r="33" spans="1:6" s="25" customFormat="1" ht="21.75" customHeight="1" x14ac:dyDescent="0.25">
      <c r="A33" s="65"/>
      <c r="B33" s="4" t="s">
        <v>10</v>
      </c>
      <c r="C33" s="27" t="s">
        <v>2</v>
      </c>
      <c r="D33" s="27" t="s">
        <v>2</v>
      </c>
      <c r="E33" s="26" t="s">
        <v>2</v>
      </c>
      <c r="F33" s="27" t="s">
        <v>2</v>
      </c>
    </row>
    <row r="34" spans="1:6" s="25" customFormat="1" ht="51.75" x14ac:dyDescent="0.25">
      <c r="A34" s="54">
        <v>7</v>
      </c>
      <c r="B34" s="21" t="s">
        <v>32</v>
      </c>
      <c r="C34" s="23">
        <f>C35</f>
        <v>0</v>
      </c>
      <c r="D34" s="24">
        <v>5</v>
      </c>
      <c r="E34" s="23">
        <f>C34</f>
        <v>0</v>
      </c>
      <c r="F34" s="24">
        <f>D34</f>
        <v>5</v>
      </c>
    </row>
    <row r="35" spans="1:6" s="25" customFormat="1" ht="63.75" x14ac:dyDescent="0.25">
      <c r="A35" s="54"/>
      <c r="B35" s="4" t="s">
        <v>22</v>
      </c>
      <c r="C35" s="46">
        <v>0</v>
      </c>
      <c r="D35" s="27" t="s">
        <v>2</v>
      </c>
      <c r="E35" s="46">
        <f>C35</f>
        <v>0</v>
      </c>
      <c r="F35" s="27" t="s">
        <v>2</v>
      </c>
    </row>
    <row r="36" spans="1:6" s="25" customFormat="1" ht="39" x14ac:dyDescent="0.25">
      <c r="A36" s="54">
        <v>8</v>
      </c>
      <c r="B36" s="21" t="s">
        <v>33</v>
      </c>
      <c r="C36" s="47">
        <v>0</v>
      </c>
      <c r="D36" s="24">
        <v>5</v>
      </c>
      <c r="E36" s="47">
        <v>0</v>
      </c>
      <c r="F36" s="24">
        <f>D36</f>
        <v>5</v>
      </c>
    </row>
    <row r="37" spans="1:6" s="25" customFormat="1" ht="63.75" x14ac:dyDescent="0.25">
      <c r="A37" s="54"/>
      <c r="B37" s="4" t="s">
        <v>23</v>
      </c>
      <c r="C37" s="46">
        <v>0</v>
      </c>
      <c r="D37" s="27" t="s">
        <v>2</v>
      </c>
      <c r="E37" s="46">
        <f>C37</f>
        <v>0</v>
      </c>
      <c r="F37" s="27" t="s">
        <v>2</v>
      </c>
    </row>
    <row r="38" spans="1:6" s="25" customFormat="1" ht="77.25" x14ac:dyDescent="0.25">
      <c r="A38" s="54">
        <v>9</v>
      </c>
      <c r="B38" s="21" t="s">
        <v>83</v>
      </c>
      <c r="C38" s="47">
        <v>0</v>
      </c>
      <c r="D38" s="24">
        <v>5</v>
      </c>
      <c r="E38" s="47">
        <v>0</v>
      </c>
      <c r="F38" s="24">
        <f>D38</f>
        <v>5</v>
      </c>
    </row>
    <row r="39" spans="1:6" s="25" customFormat="1" ht="89.25" x14ac:dyDescent="0.25">
      <c r="A39" s="54"/>
      <c r="B39" s="4" t="s">
        <v>84</v>
      </c>
      <c r="C39" s="27">
        <v>0</v>
      </c>
      <c r="D39" s="27" t="s">
        <v>2</v>
      </c>
      <c r="E39" s="26">
        <f>C39</f>
        <v>0</v>
      </c>
      <c r="F39" s="27" t="s">
        <v>2</v>
      </c>
    </row>
    <row r="40" spans="1:6" s="25" customFormat="1" ht="102.75" x14ac:dyDescent="0.25">
      <c r="A40" s="54">
        <v>10</v>
      </c>
      <c r="B40" s="21" t="s">
        <v>85</v>
      </c>
      <c r="C40" s="34">
        <f>C41</f>
        <v>0</v>
      </c>
      <c r="D40" s="24">
        <v>5</v>
      </c>
      <c r="E40" s="34">
        <v>0</v>
      </c>
      <c r="F40" s="24">
        <f>D40</f>
        <v>5</v>
      </c>
    </row>
    <row r="41" spans="1:6" s="25" customFormat="1" ht="117.75" customHeight="1" x14ac:dyDescent="0.25">
      <c r="A41" s="54"/>
      <c r="B41" s="4" t="s">
        <v>86</v>
      </c>
      <c r="C41" s="48">
        <v>0</v>
      </c>
      <c r="D41" s="27" t="s">
        <v>2</v>
      </c>
      <c r="E41" s="26">
        <f>C41</f>
        <v>0</v>
      </c>
      <c r="F41" s="27" t="s">
        <v>2</v>
      </c>
    </row>
    <row r="42" spans="1:6" s="25" customFormat="1" ht="51.75" x14ac:dyDescent="0.25">
      <c r="A42" s="54">
        <v>11</v>
      </c>
      <c r="B42" s="21" t="s">
        <v>87</v>
      </c>
      <c r="C42" s="23">
        <v>0</v>
      </c>
      <c r="D42" s="24">
        <v>5</v>
      </c>
      <c r="E42" s="32">
        <v>0</v>
      </c>
      <c r="F42" s="24">
        <f>D42</f>
        <v>5</v>
      </c>
    </row>
    <row r="43" spans="1:6" s="25" customFormat="1" ht="100.5" customHeight="1" x14ac:dyDescent="0.25">
      <c r="A43" s="54"/>
      <c r="B43" s="4" t="s">
        <v>88</v>
      </c>
      <c r="C43" s="48">
        <v>0</v>
      </c>
      <c r="D43" s="27" t="s">
        <v>2</v>
      </c>
      <c r="E43" s="26">
        <f t="shared" ref="E43:E55" si="2">C43</f>
        <v>0</v>
      </c>
      <c r="F43" s="27" t="s">
        <v>2</v>
      </c>
    </row>
    <row r="44" spans="1:6" s="25" customFormat="1" ht="52.5" customHeight="1" x14ac:dyDescent="0.25">
      <c r="A44" s="54">
        <v>12</v>
      </c>
      <c r="B44" s="21" t="s">
        <v>89</v>
      </c>
      <c r="C44" s="31">
        <f>C45/C46*100</f>
        <v>8.8324006571516573</v>
      </c>
      <c r="D44" s="24">
        <v>4</v>
      </c>
      <c r="E44" s="32">
        <f t="shared" si="2"/>
        <v>8.8324006571516573</v>
      </c>
      <c r="F44" s="24">
        <f>D44</f>
        <v>4</v>
      </c>
    </row>
    <row r="45" spans="1:6" s="25" customFormat="1" ht="52.5" customHeight="1" x14ac:dyDescent="0.25">
      <c r="A45" s="54"/>
      <c r="B45" s="22" t="s">
        <v>90</v>
      </c>
      <c r="C45" s="27">
        <v>137.63</v>
      </c>
      <c r="D45" s="27" t="s">
        <v>2</v>
      </c>
      <c r="E45" s="26">
        <f t="shared" si="2"/>
        <v>137.63</v>
      </c>
      <c r="F45" s="27" t="s">
        <v>2</v>
      </c>
    </row>
    <row r="46" spans="1:6" s="25" customFormat="1" ht="38.25" x14ac:dyDescent="0.25">
      <c r="A46" s="54"/>
      <c r="B46" s="4" t="s">
        <v>91</v>
      </c>
      <c r="C46" s="27">
        <v>1558.24</v>
      </c>
      <c r="D46" s="27" t="s">
        <v>2</v>
      </c>
      <c r="E46" s="26">
        <f t="shared" si="2"/>
        <v>1558.24</v>
      </c>
      <c r="F46" s="27" t="s">
        <v>2</v>
      </c>
    </row>
    <row r="47" spans="1:6" s="25" customFormat="1" ht="51.75" x14ac:dyDescent="0.25">
      <c r="A47" s="54">
        <v>13</v>
      </c>
      <c r="B47" s="21" t="s">
        <v>92</v>
      </c>
      <c r="C47" s="24">
        <v>100</v>
      </c>
      <c r="D47" s="24">
        <v>5</v>
      </c>
      <c r="E47" s="24">
        <f t="shared" si="2"/>
        <v>100</v>
      </c>
      <c r="F47" s="24">
        <f>D47</f>
        <v>5</v>
      </c>
    </row>
    <row r="48" spans="1:6" s="25" customFormat="1" ht="53.25" customHeight="1" x14ac:dyDescent="0.25">
      <c r="A48" s="54"/>
      <c r="B48" s="4" t="s">
        <v>34</v>
      </c>
      <c r="C48" s="27">
        <v>697</v>
      </c>
      <c r="D48" s="27" t="s">
        <v>2</v>
      </c>
      <c r="E48" s="26">
        <f t="shared" si="2"/>
        <v>697</v>
      </c>
      <c r="F48" s="27" t="s">
        <v>2</v>
      </c>
    </row>
    <row r="49" spans="1:6" s="25" customFormat="1" ht="52.5" customHeight="1" x14ac:dyDescent="0.25">
      <c r="A49" s="54"/>
      <c r="B49" s="4" t="s">
        <v>35</v>
      </c>
      <c r="C49" s="27">
        <v>697</v>
      </c>
      <c r="D49" s="27" t="s">
        <v>2</v>
      </c>
      <c r="E49" s="26">
        <f t="shared" si="2"/>
        <v>697</v>
      </c>
      <c r="F49" s="27" t="s">
        <v>2</v>
      </c>
    </row>
    <row r="50" spans="1:6" s="25" customFormat="1" ht="64.5" x14ac:dyDescent="0.25">
      <c r="A50" s="54">
        <v>14</v>
      </c>
      <c r="B50" s="21" t="s">
        <v>93</v>
      </c>
      <c r="C50" s="23">
        <f>C51/C52*100</f>
        <v>99.626035712703256</v>
      </c>
      <c r="D50" s="24">
        <v>4</v>
      </c>
      <c r="E50" s="23">
        <f t="shared" si="2"/>
        <v>99.626035712703256</v>
      </c>
      <c r="F50" s="24">
        <f>D50</f>
        <v>4</v>
      </c>
    </row>
    <row r="51" spans="1:6" s="25" customFormat="1" ht="38.25" x14ac:dyDescent="0.25">
      <c r="A51" s="54"/>
      <c r="B51" s="4" t="s">
        <v>94</v>
      </c>
      <c r="C51" s="27">
        <v>5621.15</v>
      </c>
      <c r="D51" s="27" t="s">
        <v>2</v>
      </c>
      <c r="E51" s="27">
        <f t="shared" si="2"/>
        <v>5621.15</v>
      </c>
      <c r="F51" s="27" t="s">
        <v>2</v>
      </c>
    </row>
    <row r="52" spans="1:6" s="25" customFormat="1" ht="57.75" customHeight="1" x14ac:dyDescent="0.25">
      <c r="A52" s="54"/>
      <c r="B52" s="4" t="s">
        <v>95</v>
      </c>
      <c r="C52" s="27">
        <v>5642.25</v>
      </c>
      <c r="D52" s="27" t="s">
        <v>2</v>
      </c>
      <c r="E52" s="26">
        <f t="shared" si="2"/>
        <v>5642.25</v>
      </c>
      <c r="F52" s="27" t="s">
        <v>2</v>
      </c>
    </row>
    <row r="53" spans="1:6" ht="77.25" x14ac:dyDescent="0.25">
      <c r="A53" s="55">
        <v>15</v>
      </c>
      <c r="B53" s="21" t="s">
        <v>36</v>
      </c>
      <c r="C53" s="33">
        <f>C54/C55*100</f>
        <v>40.290186430077327</v>
      </c>
      <c r="D53" s="18">
        <v>0</v>
      </c>
      <c r="E53" s="33">
        <f t="shared" si="2"/>
        <v>40.290186430077327</v>
      </c>
      <c r="F53" s="33">
        <f>D53</f>
        <v>0</v>
      </c>
    </row>
    <row r="54" spans="1:6" ht="64.5" customHeight="1" x14ac:dyDescent="0.25">
      <c r="A54" s="56"/>
      <c r="B54" s="4" t="s">
        <v>24</v>
      </c>
      <c r="C54" s="17">
        <v>4863.6499999999996</v>
      </c>
      <c r="D54" s="17" t="s">
        <v>2</v>
      </c>
      <c r="E54" s="19">
        <f t="shared" si="2"/>
        <v>4863.6499999999996</v>
      </c>
      <c r="F54" s="17" t="s">
        <v>2</v>
      </c>
    </row>
    <row r="55" spans="1:6" ht="32.25" customHeight="1" x14ac:dyDescent="0.25">
      <c r="A55" s="57"/>
      <c r="B55" s="4" t="s">
        <v>25</v>
      </c>
      <c r="C55" s="17">
        <v>12071.55</v>
      </c>
      <c r="D55" s="17" t="s">
        <v>2</v>
      </c>
      <c r="E55" s="19">
        <f t="shared" si="2"/>
        <v>12071.55</v>
      </c>
      <c r="F55" s="17" t="s">
        <v>2</v>
      </c>
    </row>
    <row r="56" spans="1:6" ht="20.25" customHeight="1" x14ac:dyDescent="0.25">
      <c r="A56" s="20"/>
      <c r="B56" s="3" t="s">
        <v>5</v>
      </c>
      <c r="C56" s="18"/>
      <c r="D56" s="18">
        <f>D7+D10+D13+D15+D18+D21+D34+D36+D38+D40+D42+D44+D47+D50+D53</f>
        <v>62</v>
      </c>
      <c r="E56" s="18"/>
      <c r="F56" s="18">
        <f t="shared" ref="F56" si="3">F7+F10+F13+F15+F18+F21+F34+F36+F38+F40+F42+F44+F47+F50+F53</f>
        <v>62</v>
      </c>
    </row>
  </sheetData>
  <mergeCells count="19">
    <mergeCell ref="A53:A55"/>
    <mergeCell ref="E5:F5"/>
    <mergeCell ref="A7:A9"/>
    <mergeCell ref="C5:D5"/>
    <mergeCell ref="B5:B6"/>
    <mergeCell ref="A5:A6"/>
    <mergeCell ref="A38:A39"/>
    <mergeCell ref="A15:A17"/>
    <mergeCell ref="A40:A41"/>
    <mergeCell ref="A10:A12"/>
    <mergeCell ref="A13:A14"/>
    <mergeCell ref="A21:A33"/>
    <mergeCell ref="A34:A35"/>
    <mergeCell ref="A36:A37"/>
    <mergeCell ref="B3:E3"/>
    <mergeCell ref="A42:A43"/>
    <mergeCell ref="A44:A46"/>
    <mergeCell ref="A47:A49"/>
    <mergeCell ref="A50:A52"/>
  </mergeCells>
  <pageMargins left="0" right="0.11811023622047245" top="0.15748031496062992" bottom="0.15748031496062992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G21" sqref="G21"/>
    </sheetView>
  </sheetViews>
  <sheetFormatPr defaultRowHeight="15" x14ac:dyDescent="0.25"/>
  <cols>
    <col min="1" max="1" width="5.5703125" customWidth="1"/>
    <col min="2" max="2" width="32.42578125" customWidth="1"/>
    <col min="3" max="3" width="8.28515625" customWidth="1"/>
    <col min="4" max="4" width="15.42578125" customWidth="1"/>
    <col min="5" max="5" width="19.7109375" customWidth="1"/>
    <col min="6" max="6" width="17.7109375" customWidth="1"/>
    <col min="7" max="7" width="20.140625" customWidth="1"/>
  </cols>
  <sheetData>
    <row r="1" spans="1:20" ht="78" customHeight="1" x14ac:dyDescent="0.25">
      <c r="F1" s="69" t="s">
        <v>96</v>
      </c>
      <c r="G1" s="70"/>
    </row>
    <row r="2" spans="1:20" ht="52.5" customHeight="1" x14ac:dyDescent="0.25">
      <c r="A2" s="67" t="s">
        <v>100</v>
      </c>
      <c r="B2" s="68"/>
      <c r="C2" s="68"/>
      <c r="D2" s="68"/>
      <c r="E2" s="68"/>
      <c r="F2" s="68"/>
      <c r="G2" s="68"/>
      <c r="I2" s="42"/>
    </row>
    <row r="4" spans="1:20" ht="76.5" customHeight="1" x14ac:dyDescent="0.25">
      <c r="A4" s="9" t="s">
        <v>13</v>
      </c>
      <c r="B4" s="9" t="s">
        <v>99</v>
      </c>
      <c r="C4" s="9" t="s">
        <v>12</v>
      </c>
      <c r="D4" s="9" t="s">
        <v>27</v>
      </c>
      <c r="E4" s="9" t="s">
        <v>28</v>
      </c>
      <c r="F4" s="9" t="s">
        <v>14</v>
      </c>
      <c r="G4" s="9" t="s">
        <v>15</v>
      </c>
      <c r="H4" s="8"/>
      <c r="I4" s="8"/>
      <c r="J4" s="8"/>
      <c r="K4" s="8"/>
      <c r="L4" s="8"/>
      <c r="M4" s="8"/>
      <c r="N4" s="8"/>
      <c r="O4" s="6"/>
      <c r="P4" s="6"/>
      <c r="Q4" s="7"/>
      <c r="R4" s="7"/>
      <c r="S4" s="7"/>
      <c r="T4" s="7"/>
    </row>
    <row r="5" spans="1:20" x14ac:dyDescent="0.25">
      <c r="A5" s="13">
        <v>1</v>
      </c>
      <c r="B5" s="10" t="s">
        <v>37</v>
      </c>
      <c r="C5" s="14">
        <v>2</v>
      </c>
      <c r="D5" s="14">
        <v>75</v>
      </c>
      <c r="E5" s="14">
        <f>'Оценка МКУ "УСиТ" 2022'!D56</f>
        <v>62</v>
      </c>
      <c r="F5" s="15">
        <f>E5/75</f>
        <v>0.82666666666666666</v>
      </c>
      <c r="G5" s="15">
        <f>F5*5</f>
        <v>4.1333333333333329</v>
      </c>
    </row>
    <row r="6" spans="1:20" ht="65.25" customHeight="1" x14ac:dyDescent="0.25">
      <c r="A6" s="11"/>
      <c r="B6" s="43" t="s">
        <v>62</v>
      </c>
      <c r="C6" s="12" t="s">
        <v>2</v>
      </c>
      <c r="D6" s="14">
        <v>75</v>
      </c>
      <c r="E6" s="16">
        <f>E5</f>
        <v>62</v>
      </c>
      <c r="F6" s="16">
        <f t="shared" ref="F6:G6" si="0">F5</f>
        <v>0.82666666666666666</v>
      </c>
      <c r="G6" s="16">
        <f t="shared" si="0"/>
        <v>4.1333333333333329</v>
      </c>
    </row>
    <row r="7" spans="1:20" x14ac:dyDescent="0.25">
      <c r="C7" s="5"/>
      <c r="D7" s="5"/>
      <c r="E7" s="5"/>
      <c r="F7" s="5"/>
      <c r="G7" s="5"/>
    </row>
    <row r="9" spans="1:20" x14ac:dyDescent="0.25">
      <c r="B9" s="5" t="s">
        <v>60</v>
      </c>
      <c r="C9" s="5"/>
      <c r="D9" s="5"/>
      <c r="E9" s="5" t="s">
        <v>61</v>
      </c>
    </row>
  </sheetData>
  <mergeCells count="2">
    <mergeCell ref="A2:G2"/>
    <mergeCell ref="F1:G1"/>
  </mergeCells>
  <pageMargins left="0.70866141732283472" right="0.31496062992125984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по уровню оценок</vt:lpstr>
      <vt:lpstr>Оценка МКУ "УСиТ" 2022</vt:lpstr>
      <vt:lpstr>Рейтинг МКУ "УСиТ"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2023-03-16T09:40:11Z</dcterms:modified>
</cp:coreProperties>
</file>