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370" windowHeight="9960"/>
  </bookViews>
  <sheets>
    <sheet name="Оценка ОУ 2021" sheetId="1" r:id="rId1"/>
    <sheet name="Рейтинг МОУ 2021" sheetId="2" r:id="rId2"/>
  </sheets>
  <calcPr calcId="152511"/>
</workbook>
</file>

<file path=xl/calcChain.xml><?xml version="1.0" encoding="utf-8"?>
<calcChain xmlns="http://schemas.openxmlformats.org/spreadsheetml/2006/main">
  <c r="W56" i="1" l="1"/>
  <c r="U56" i="1"/>
  <c r="S56" i="1"/>
  <c r="Q56" i="1"/>
  <c r="O56" i="1"/>
  <c r="M56" i="1"/>
  <c r="K56" i="1"/>
  <c r="I56" i="1"/>
  <c r="G56" i="1"/>
  <c r="E56" i="1"/>
  <c r="C56" i="1"/>
  <c r="N59" i="1" l="1"/>
  <c r="Y53" i="1" l="1"/>
  <c r="W53" i="1"/>
  <c r="U53" i="1"/>
  <c r="S53" i="1"/>
  <c r="C53" i="1"/>
  <c r="Y55" i="1"/>
  <c r="Y54" i="1"/>
  <c r="I40" i="1"/>
  <c r="Y42" i="1" l="1"/>
  <c r="E33" i="1"/>
  <c r="G33" i="1"/>
  <c r="I33" i="1"/>
  <c r="K33" i="1"/>
  <c r="M33" i="1"/>
  <c r="O33" i="1"/>
  <c r="Q33" i="1"/>
  <c r="S33" i="1"/>
  <c r="U33" i="1"/>
  <c r="W33" i="1"/>
  <c r="C33" i="1"/>
  <c r="Y30" i="1"/>
  <c r="Y29" i="1"/>
  <c r="Y28" i="1"/>
  <c r="Y27" i="1"/>
  <c r="C21" i="1" l="1"/>
  <c r="Y25" i="1"/>
  <c r="Y24" i="1"/>
  <c r="Y23" i="1"/>
  <c r="Y22" i="1"/>
  <c r="C26" i="1" l="1"/>
  <c r="C20" i="1" s="1"/>
  <c r="E26" i="1"/>
  <c r="G26" i="1"/>
  <c r="I26" i="1"/>
  <c r="K26" i="1"/>
  <c r="M26" i="1"/>
  <c r="O26" i="1"/>
  <c r="Q26" i="1"/>
  <c r="S26" i="1"/>
  <c r="U26" i="1"/>
  <c r="W26" i="1"/>
  <c r="Z17" i="1"/>
  <c r="E17" i="1"/>
  <c r="G17" i="1"/>
  <c r="I17" i="1"/>
  <c r="K17" i="1"/>
  <c r="M17" i="1"/>
  <c r="O17" i="1"/>
  <c r="Q17" i="1"/>
  <c r="S17" i="1"/>
  <c r="U17" i="1"/>
  <c r="W17" i="1"/>
  <c r="C17" i="1"/>
  <c r="Y18" i="1"/>
  <c r="Y19" i="1"/>
  <c r="Y17" i="1" l="1"/>
  <c r="Y26" i="1"/>
  <c r="Z14" i="1"/>
  <c r="W14" i="1"/>
  <c r="U14" i="1"/>
  <c r="S14" i="1"/>
  <c r="Q14" i="1"/>
  <c r="O14" i="1"/>
  <c r="M14" i="1"/>
  <c r="K14" i="1"/>
  <c r="G14" i="1"/>
  <c r="E14" i="1"/>
  <c r="C14" i="1"/>
  <c r="I14" i="1"/>
  <c r="Y16" i="1"/>
  <c r="Y15" i="1"/>
  <c r="W12" i="1"/>
  <c r="W11" i="1" s="1"/>
  <c r="U12" i="1"/>
  <c r="U11" i="1" s="1"/>
  <c r="S12" i="1"/>
  <c r="S11" i="1" s="1"/>
  <c r="Q12" i="1"/>
  <c r="Q11" i="1" s="1"/>
  <c r="O12" i="1"/>
  <c r="O11" i="1" s="1"/>
  <c r="M12" i="1"/>
  <c r="M11" i="1" s="1"/>
  <c r="K12" i="1"/>
  <c r="K11" i="1" s="1"/>
  <c r="I12" i="1"/>
  <c r="I11" i="1" s="1"/>
  <c r="G12" i="1"/>
  <c r="G11" i="1" s="1"/>
  <c r="E12" i="1"/>
  <c r="E11" i="1" s="1"/>
  <c r="C12" i="1"/>
  <c r="C11" i="1" s="1"/>
  <c r="W8" i="1"/>
  <c r="U8" i="1"/>
  <c r="S8" i="1"/>
  <c r="Q8" i="1"/>
  <c r="O8" i="1"/>
  <c r="M8" i="1"/>
  <c r="K8" i="1"/>
  <c r="I8" i="1"/>
  <c r="G8" i="1"/>
  <c r="E8" i="1"/>
  <c r="C8" i="1"/>
  <c r="W5" i="1"/>
  <c r="Q5" i="1"/>
  <c r="F59" i="1"/>
  <c r="H59" i="1"/>
  <c r="J59" i="1"/>
  <c r="L59" i="1"/>
  <c r="P59" i="1"/>
  <c r="R59" i="1"/>
  <c r="T59" i="1"/>
  <c r="V59" i="1"/>
  <c r="X59" i="1"/>
  <c r="D59" i="1"/>
  <c r="Y14" i="1" l="1"/>
  <c r="Q53" i="1"/>
  <c r="E50" i="1"/>
  <c r="Y41" i="1"/>
  <c r="E21" i="1" l="1"/>
  <c r="E20" i="1" s="1"/>
  <c r="Y7" i="1" l="1"/>
  <c r="Y9" i="1"/>
  <c r="Y10" i="1"/>
  <c r="Y13" i="1"/>
  <c r="Y34" i="1"/>
  <c r="Y35" i="1"/>
  <c r="Y37" i="1"/>
  <c r="Y39" i="1"/>
  <c r="Y44" i="1"/>
  <c r="Y46" i="1"/>
  <c r="Y51" i="1"/>
  <c r="Y52" i="1"/>
  <c r="Y57" i="1"/>
  <c r="Y56" i="1" s="1"/>
  <c r="Y58" i="1"/>
  <c r="Y6" i="1"/>
  <c r="Z56" i="1"/>
  <c r="Z53" i="1"/>
  <c r="Z50" i="1"/>
  <c r="Z47" i="1"/>
  <c r="Z45" i="1"/>
  <c r="Z43" i="1"/>
  <c r="Z40" i="1"/>
  <c r="Z38" i="1"/>
  <c r="Z36" i="1"/>
  <c r="Z33" i="1"/>
  <c r="Z20" i="1"/>
  <c r="Z11" i="1"/>
  <c r="Z8" i="1"/>
  <c r="Z5" i="1"/>
  <c r="Y12" i="1" l="1"/>
  <c r="Y11" i="1" s="1"/>
  <c r="Y5" i="1"/>
  <c r="Y33" i="1"/>
  <c r="Z59" i="1"/>
  <c r="Y8" i="1"/>
  <c r="E53" i="1" l="1"/>
  <c r="G53" i="1"/>
  <c r="I53" i="1"/>
  <c r="K53" i="1"/>
  <c r="M53" i="1"/>
  <c r="O53" i="1"/>
  <c r="I50" i="1"/>
  <c r="K50" i="1"/>
  <c r="M50" i="1"/>
  <c r="Q50" i="1"/>
  <c r="W50" i="1"/>
  <c r="C50" i="1"/>
  <c r="W21" i="1" l="1"/>
  <c r="W20" i="1" s="1"/>
  <c r="U21" i="1"/>
  <c r="U20" i="1" s="1"/>
  <c r="S21" i="1"/>
  <c r="S20" i="1" s="1"/>
  <c r="Q21" i="1"/>
  <c r="Q20" i="1" s="1"/>
  <c r="O21" i="1"/>
  <c r="O20" i="1" s="1"/>
  <c r="M21" i="1"/>
  <c r="M20" i="1" s="1"/>
  <c r="K21" i="1"/>
  <c r="K20" i="1" s="1"/>
  <c r="I21" i="1"/>
  <c r="I20" i="1" s="1"/>
  <c r="G21" i="1"/>
  <c r="G20" i="1" s="1"/>
  <c r="Y21" i="1" l="1"/>
  <c r="Y20" i="1" s="1"/>
  <c r="U5" i="1"/>
  <c r="S5" i="1"/>
  <c r="O5" i="1"/>
  <c r="M5" i="1"/>
  <c r="K5" i="1"/>
  <c r="I5" i="1"/>
  <c r="G5" i="1"/>
  <c r="E5" i="1"/>
  <c r="C5" i="1"/>
  <c r="E15" i="2" l="1"/>
  <c r="E14" i="2"/>
  <c r="E13" i="2"/>
  <c r="E12" i="2"/>
  <c r="E11" i="2"/>
  <c r="E10" i="2"/>
  <c r="E9" i="2"/>
  <c r="E8" i="2"/>
  <c r="E7" i="2"/>
  <c r="E6" i="2"/>
  <c r="E5" i="2"/>
  <c r="F8" i="2" l="1"/>
  <c r="G8" i="2" s="1"/>
  <c r="F12" i="2"/>
  <c r="G12" i="2" s="1"/>
  <c r="F5" i="2"/>
  <c r="E16" i="2"/>
  <c r="F9" i="2"/>
  <c r="G9" i="2" s="1"/>
  <c r="F13" i="2"/>
  <c r="G13" i="2" s="1"/>
  <c r="F6" i="2"/>
  <c r="G6" i="2" s="1"/>
  <c r="F10" i="2"/>
  <c r="G10" i="2" s="1"/>
  <c r="F14" i="2"/>
  <c r="G14" i="2" s="1"/>
  <c r="F7" i="2"/>
  <c r="G7" i="2" s="1"/>
  <c r="F11" i="2"/>
  <c r="G11" i="2" s="1"/>
  <c r="F15" i="2"/>
  <c r="G15" i="2" s="1"/>
  <c r="G5" i="2"/>
  <c r="F16" i="2" l="1"/>
</calcChain>
</file>

<file path=xl/sharedStrings.xml><?xml version="1.0" encoding="utf-8"?>
<sst xmlns="http://schemas.openxmlformats.org/spreadsheetml/2006/main" count="628" uniqueCount="84">
  <si>
    <t>Показатель</t>
  </si>
  <si>
    <t>Количество баллов</t>
  </si>
  <si>
    <t>х</t>
  </si>
  <si>
    <t>МБОУ Березовская СОШ № 1</t>
  </si>
  <si>
    <t>№ п/п</t>
  </si>
  <si>
    <t>Наименование показателя</t>
  </si>
  <si>
    <t>ИТОГО</t>
  </si>
  <si>
    <t xml:space="preserve">МБОУ Холмогорская СОШ </t>
  </si>
  <si>
    <t>МБОУ Шушенская  СОШ  № 8</t>
  </si>
  <si>
    <t>МБДОУ Березовский ДС "Семицветик"</t>
  </si>
  <si>
    <t>МБДОУ Холмогорский "Домовенок"</t>
  </si>
  <si>
    <t xml:space="preserve">     электроэнергия</t>
  </si>
  <si>
    <t xml:space="preserve">     теплоэнергия</t>
  </si>
  <si>
    <t xml:space="preserve">     водоснабжение</t>
  </si>
  <si>
    <t xml:space="preserve">    водоотведение</t>
  </si>
  <si>
    <t>n - количество источников энергии</t>
  </si>
  <si>
    <t>i - вид источника энергии (тепловая энергия, электрическая энергия, вода)</t>
  </si>
  <si>
    <t>Р9 Наличие у образовательного учреждения просроченной кредиторской задолженности Р9 = Ктп, тыс.руб.</t>
  </si>
  <si>
    <t>Наименование образовательного учреждения</t>
  </si>
  <si>
    <t>Место в рейтинге</t>
  </si>
  <si>
    <t xml:space="preserve">N 
п/п
</t>
  </si>
  <si>
    <t xml:space="preserve">Уровень качества деятельности (Q)
Максимальный уровень качества = 1
</t>
  </si>
  <si>
    <t xml:space="preserve">Рейтинговая 
оценка (R)
Максимальная рейтинговая оценка = 5
</t>
  </si>
  <si>
    <t>Среднее значение</t>
  </si>
  <si>
    <t>*</t>
  </si>
  <si>
    <t xml:space="preserve">МБОУ Ивановская СОШ </t>
  </si>
  <si>
    <t xml:space="preserve">МБОУ Малоозерская СОШ </t>
  </si>
  <si>
    <t xml:space="preserve">МБОУ Новоалтатская СОШ </t>
  </si>
  <si>
    <t xml:space="preserve">МБОУ Парнинская СОШ </t>
  </si>
  <si>
    <t>МБОУ Родниковская СОШ</t>
  </si>
  <si>
    <t>МБОУ Ивановская СОШ</t>
  </si>
  <si>
    <t>МБОУ Малоозерская СОШ</t>
  </si>
  <si>
    <t>МБОУ Новоалтатская СОШ</t>
  </si>
  <si>
    <t>МБОУ Парнинская СОШ</t>
  </si>
  <si>
    <t xml:space="preserve">МБОУ ДО ШМО ДЮЦ </t>
  </si>
  <si>
    <t>МБОУ ДО ШМО ДЮЦ</t>
  </si>
  <si>
    <t>Р1 Уровень исполнения расходов учреждения за счет средств районного бюджета (без учета средств, имеющих целевое назначение) Р1 = Ркис/ Ркпр х 100%</t>
  </si>
  <si>
    <t>Ркис – кассовые расходы учреждения за счет средств районного бюджета (без учета средств, имеющих целевое назначение) в отчетном периоде, тыс. руб.</t>
  </si>
  <si>
    <t>Ркпр – плановые расходы учреждения за счет средств районного бюджета (без учета средств, имеющих целевое назначение) за отчетный период,тыс. руб.</t>
  </si>
  <si>
    <t>Р2 Уровень исполнения расходов учреждения за счет средств краевого бюджета (без учета средств, имеющих целевое назначение) Р2 = Ркис/ Ркпр х 100%</t>
  </si>
  <si>
    <t>Ркис – кассовые расходы учреждения за счет средств краевого бюджета (без учета средств, имеющих целевое назначение) в отчетном периоде, тыс. руб.</t>
  </si>
  <si>
    <t>Ркпр – плановые расходы учреждения за счет средств краевого бюджета (без учета средств, имеющих целевое назначение) за отчетный период, тыс. руб.</t>
  </si>
  <si>
    <t>Р3 Доля кассовых расходов (без средств, имеющих целевое назначение), произведенных учреждением в 4 квартале отчетного финансового года Р3 = Ркис (4кв.) / Ркис(год.) х 100%</t>
  </si>
  <si>
    <t>Ркис(год) - кассовые расходы (без учета средств, имеющих целевое назначение) произведенные учреждением за отчетный финансовый год, тыс. руб.</t>
  </si>
  <si>
    <t>Р4 Оценка качества планирования бюджетных ассигнований Р4 = Оуточ / Рп x 100%</t>
  </si>
  <si>
    <t>Ркис(4кв.) - кассовые расходы (без учета средств, имеющих целевое назначение) произведенные учреждением в 4 квартале отчетного финансового года , тыс. руб.</t>
  </si>
  <si>
    <t>Оуточ - объем бюджетных ассигнований, перераспределенных за отчетный период без учета изменений, внесенных в связи с уточнением районного бюджета , тыс. руб.</t>
  </si>
  <si>
    <t>Рп - объем бюджетных ассигнований за отчетный период , тыс. руб.</t>
  </si>
  <si>
    <t>Р5 Средневзвешенная доля остатков средств в общем объеме средств, поступившем на счета учреждений за отчетный год Р5 = Рост / Рассиг x 100%</t>
  </si>
  <si>
    <t>Рост - сумма остатков средств за отчетный период, тыс. руб.</t>
  </si>
  <si>
    <t>Рассиг - общий объем финансирования за счет средств, поступивших в отчетном году, тыс. руб.</t>
  </si>
  <si>
    <t>Р6 Повышение энергетической эффективности Р6 = (сумм Э1 i / Э0 i )/n х100%</t>
  </si>
  <si>
    <t>Э1 - объем услуг (раздельно по каждому источнику энергии), потребленных учреждением, в отчетном году, тыс. руб.</t>
  </si>
  <si>
    <t>Р7 Процент исполнения прогноза поступлений средств, полученных от предпринимательской и иной приносящей доход деятельности  (за исключением безвозмездных пожертвований) по итогам отчетного финансового года Р7 = Дфакт / Дплан х 100%</t>
  </si>
  <si>
    <t>Дплан - прогноз поступлений  средств, полученных от предпринимательской и иной приносящей доход деятельности                              (за исключением безвозмездных пожертвований), тыс. руб.</t>
  </si>
  <si>
    <t>Дфакт - фактическое поступление средств, полученных от предпринимательской и иной приносящей доход деятельности                              (за исключением безвозмездных пожертвований), тыс. руб.</t>
  </si>
  <si>
    <t>Р8 Наличие у учреждения просроченной дебиторской задолженности Р8 = Дтн, тыс.руб.</t>
  </si>
  <si>
    <t>Дтн - объем просроченной дебиторской задолженности учреждения по расчетам с дебиторами по состоянию на первое число месяца, следующего за отчетным финансовым годом , тыс. руб.</t>
  </si>
  <si>
    <t>Ктп - объем просроченной кредиторской задолженности учреждения по расчетам с кредиторами по состоянию на 1-е число месяца, следующего за отчетным финансовым годом, тыс. руб.</t>
  </si>
  <si>
    <t>Р10 Исполнение судебных актов и иных штрафных санкций по денежным обязательствам учреждения Р13 = Sp / Si х 100%</t>
  </si>
  <si>
    <t>Sр - исполнено по судебным актам на основании исполнительных документов и иных штрафных санкций учреждения за счет средств районного бюджета в отчетном финансовом году, тыс. руб.</t>
  </si>
  <si>
    <t>Si - исполнено по судебным актам на основании исполнительных документов и иных штрафных санкций учреждения за счет средств районного бюджета в году, предшествующем отчетному финансовому году, тыс. руб.</t>
  </si>
  <si>
    <t>ОЦЕНКА КАЧЕСТВА ФИНАНСОВОГО МЕНЕДЖМЕНТА МУНИЦИПАЛЬНЫХ
ОБРАЗОВАТЕЛЬНЫХ УЧРЕЖДЕНИЙ, ПОДВЕДОМСТВЕННЫХ МУНИЦИПАЛЬНОМУ КАЗЕННОМУ УЧРЕЖДЕНИЮ «УПРАВЛЕНИЕ ОБРАЗОВАНИЯ  ШАРЫПОВСКОГО МУНИЦИПАЛЬНОГО ОКРУГА» за 2021 год</t>
  </si>
  <si>
    <t>Тмз - количество дней отклонения фактической даты утверждения муниципального задания учреждению за отчетный финансовый год и плановый период от срока, установленного Постановлением администрации Шарыповского муниципального округа</t>
  </si>
  <si>
    <t>Р11 Своевременность утверждения муниципального задания учреждению за отчетный финансовый год и плановый период в срок, установленный Постановлением администрации Шарыповского муниципального округа Р11 = Тмз</t>
  </si>
  <si>
    <t>Р12 Своевременность утверждения плана финансово-хозяйственной деятельности учреждения за отчетный финансовый год и плановый период в соответствии с утвержденными сроками Р12 = Тфхд</t>
  </si>
  <si>
    <t>Тфхд - количество дней отклонения фактической даты утверждения плана финансово-хозяйственной деятельности учреждения за отчетный финансовый год и плановый период от установленных сроков</t>
  </si>
  <si>
    <t>Р13 Размещение учреждением в полном объеме на официальном сайте в сети Интернет www.bus.gov.ru (далее - официальный сайт) информации, предусмотренной  разделами I – VI,VIII приложения к Порядку предоставления информации государственным (муниципальным)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N 86н, по состоянию на 01 марта текущего года (оценивается информация, размещенная в полном объеме)</t>
  </si>
  <si>
    <t>информация, предусмотренная разделами I – VI, VIII приложения к Порядку предоставления информации государственным (муниципальным)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N 86н, по состоянию на 01 марта текущего года размещена учреждением на официальном сайте в полном объеме</t>
  </si>
  <si>
    <t>информация, предусмотренная разделами I – VI, VIII приложения к Порядку предоставления информации государственным (муниципальным)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N 86н, по состоянию на 01 марта текущего года не размещена учреждением на официальном сайте в полном объеме</t>
  </si>
  <si>
    <t>Р14 Доля остатков средств субсидий на иные цели, субсидий на осуществление капитальных вложений в объекты капитального строительства или приобретение объектов недвижимого имущества, предоставляемых бюджетному учреждению, к общему объему бюджетных ассигнований на предоставление субсидий на иные цели и субсидий на осуществление капитальных вложений в объекты капитального строительства или приобретение объектов недвижимого имущества Р14 = Рост / Рассиг x 100%</t>
  </si>
  <si>
    <t>Рост - сумма остатков средств субсидий на иные цели и субсидий на осуществление капитальных вложений в объекты капитального строительства или приобретение объектов недвижимого имущества, предоставляемых бюджетному учреждению, по состоянию на 31 декабря отчетного периода, тыс. руб.</t>
  </si>
  <si>
    <t>РРассиг - общий объем бюджетных ассигнований на предоставление субсидий на иные цели и субсидий на осуществление капитальных вложений в объекты капитального строительства или приобретение объектов недвижимого имущества, предоставляемых бюджетному учреждению, на отчетный период, тыс. руб.</t>
  </si>
  <si>
    <t>Vo - остаток денежных средств на конец отчетного периода на счетах учреждений на выполнение муниципального задания,тыс. руб.</t>
  </si>
  <si>
    <t>Р15 Оценка использования бюджетных средств учреждением на выполнение муниципального задания Р15 = Vo / Vc х 100%</t>
  </si>
  <si>
    <t>Vc - общий объем средств, выделенных учреждению на выполнение муниципального задания, тыс. руб.</t>
  </si>
  <si>
    <t>Р16 Доля закупок товаров, работ и услуг для обеспечения муниципальных нужд произведенных конкурентным способом в отчетном финансовом году к совокупному годовому объему закупок на отчетный финансовый год Р16 = Рзак / Рпл x 100%</t>
  </si>
  <si>
    <t>Рзак - сумма закупок товаров, работ и услуг для обеспечения муниципальных нужд произведенных конкурентным способом в отчетном финансовом году, тыс. руб.</t>
  </si>
  <si>
    <t>Рпл - совокупный годовой объем закупок на отчетный финансовый год, тыс. руб.</t>
  </si>
  <si>
    <t>Э0 - объем услуг (раздельно по каждому источнику энергии), потребленных учреждением в году, предшествующему отчетному, тыс. руб.</t>
  </si>
  <si>
    <t>более 100%</t>
  </si>
  <si>
    <t xml:space="preserve">РЕЙТИНГ МУНИЦИПАЛЬНЫХ ОБРАЗОВАТЕЛЬНЫХ УЧРЕЖДЕНИЙ, ПОДВЕДОМСТВЕННЫХ МУНИЦИПАЛЬНОМУ КАЗЕННОМУ УЧРЕЖДЕНИЮ "УПРАВЛЕНИЕ ОБРАЗОВАНИЯ ШАРЫПОВЫСКОГО МУНИЦИПАЛЬНОГО ОКРУГА" ПО КАЧЕСТВУ ФИНАНСОВОГО МЕНЕДЖЕМЕНТА за 2021 год
</t>
  </si>
  <si>
    <t>Максимальный балл (по числу показателей, применимых для данного учреждения)</t>
  </si>
  <si>
    <t xml:space="preserve">Суммарная оценка качества
финансового менеджмента (КФМ), баллов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</si>
</sst>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2" fillId="2" borderId="1" xfId="0" applyFont="1" applyFill="1" applyBorder="1" applyAlignment="1">
      <alignment horizontal="justify" vertical="center"/>
    </xf>
    <xf numFmtId="0" fontId="1" fillId="0" borderId="0" xfId="0" applyFont="1"/>
    <xf numFmtId="49" fontId="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Fill="1" applyBorder="1"/>
    <xf numFmtId="4" fontId="7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justify" vertical="center"/>
    </xf>
    <xf numFmtId="0" fontId="9" fillId="2" borderId="1" xfId="0" applyFont="1" applyFill="1" applyBorder="1" applyAlignment="1">
      <alignment horizontal="justify" vertical="center"/>
    </xf>
    <xf numFmtId="2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FFFFFF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workbookViewId="0">
      <pane xSplit="2" ySplit="4" topLeftCell="H5" activePane="bottomRight" state="frozen"/>
      <selection pane="topRight" activeCell="C1" sqref="C1"/>
      <selection pane="bottomLeft" activeCell="A4" sqref="A4"/>
      <selection pane="bottomRight" activeCell="A56" sqref="A56:A58"/>
    </sheetView>
  </sheetViews>
  <sheetFormatPr defaultRowHeight="15" x14ac:dyDescent="0.25"/>
  <cols>
    <col min="1" max="1" width="4.5703125" customWidth="1"/>
    <col min="2" max="2" width="40.7109375" customWidth="1"/>
    <col min="3" max="3" width="9.7109375" customWidth="1"/>
    <col min="4" max="4" width="8.140625" customWidth="1"/>
    <col min="5" max="5" width="10.140625" customWidth="1"/>
    <col min="6" max="6" width="8.140625" customWidth="1"/>
    <col min="7" max="7" width="9.85546875" customWidth="1"/>
    <col min="8" max="8" width="8.28515625" customWidth="1"/>
    <col min="9" max="9" width="9.5703125" customWidth="1"/>
    <col min="10" max="10" width="8.140625" customWidth="1"/>
    <col min="11" max="11" width="9.5703125" customWidth="1"/>
    <col min="12" max="12" width="8.28515625" customWidth="1"/>
    <col min="13" max="13" width="10" customWidth="1"/>
    <col min="14" max="14" width="8.5703125" customWidth="1"/>
    <col min="15" max="15" width="9.5703125" customWidth="1"/>
    <col min="16" max="16" width="8.42578125" customWidth="1"/>
    <col min="17" max="17" width="9.85546875" customWidth="1"/>
    <col min="18" max="18" width="8.140625" customWidth="1"/>
    <col min="19" max="19" width="9.85546875" customWidth="1"/>
    <col min="20" max="20" width="8.140625" customWidth="1"/>
    <col min="21" max="21" width="10" customWidth="1"/>
    <col min="22" max="22" width="8.140625" customWidth="1"/>
    <col min="23" max="23" width="9.5703125" customWidth="1"/>
    <col min="24" max="24" width="8.140625" customWidth="1"/>
    <col min="25" max="25" width="10.85546875" customWidth="1"/>
    <col min="26" max="26" width="8.140625" customWidth="1"/>
  </cols>
  <sheetData>
    <row r="1" spans="1:26" ht="62.25" customHeight="1" x14ac:dyDescent="0.3">
      <c r="B1" s="19"/>
      <c r="C1" s="41" t="s">
        <v>62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20"/>
      <c r="V1" s="20"/>
      <c r="W1" s="20"/>
      <c r="X1" s="20"/>
    </row>
    <row r="3" spans="1:26" ht="36" customHeight="1" x14ac:dyDescent="0.25">
      <c r="A3" s="45" t="s">
        <v>4</v>
      </c>
      <c r="B3" s="43" t="s">
        <v>5</v>
      </c>
      <c r="C3" s="37" t="s">
        <v>3</v>
      </c>
      <c r="D3" s="38"/>
      <c r="E3" s="37" t="s">
        <v>25</v>
      </c>
      <c r="F3" s="38"/>
      <c r="G3" s="37" t="s">
        <v>26</v>
      </c>
      <c r="H3" s="38"/>
      <c r="I3" s="37" t="s">
        <v>27</v>
      </c>
      <c r="J3" s="38"/>
      <c r="K3" s="37" t="s">
        <v>28</v>
      </c>
      <c r="L3" s="38"/>
      <c r="M3" s="39" t="s">
        <v>29</v>
      </c>
      <c r="N3" s="40"/>
      <c r="O3" s="37" t="s">
        <v>7</v>
      </c>
      <c r="P3" s="38"/>
      <c r="Q3" s="37" t="s">
        <v>8</v>
      </c>
      <c r="R3" s="38"/>
      <c r="S3" s="37" t="s">
        <v>9</v>
      </c>
      <c r="T3" s="38"/>
      <c r="U3" s="37" t="s">
        <v>10</v>
      </c>
      <c r="V3" s="38"/>
      <c r="W3" s="37" t="s">
        <v>35</v>
      </c>
      <c r="X3" s="38"/>
      <c r="Y3" s="37" t="s">
        <v>6</v>
      </c>
      <c r="Z3" s="38"/>
    </row>
    <row r="4" spans="1:26" ht="39.75" customHeight="1" x14ac:dyDescent="0.25">
      <c r="A4" s="46"/>
      <c r="B4" s="44"/>
      <c r="C4" s="1" t="s">
        <v>0</v>
      </c>
      <c r="D4" s="2" t="s">
        <v>1</v>
      </c>
      <c r="E4" s="1" t="s">
        <v>0</v>
      </c>
      <c r="F4" s="2" t="s">
        <v>1</v>
      </c>
      <c r="G4" s="1" t="s">
        <v>0</v>
      </c>
      <c r="H4" s="2" t="s">
        <v>1</v>
      </c>
      <c r="I4" s="2" t="s">
        <v>0</v>
      </c>
      <c r="J4" s="2" t="s">
        <v>1</v>
      </c>
      <c r="K4" s="2" t="s">
        <v>0</v>
      </c>
      <c r="L4" s="2" t="s">
        <v>1</v>
      </c>
      <c r="M4" s="2" t="s">
        <v>0</v>
      </c>
      <c r="N4" s="2" t="s">
        <v>1</v>
      </c>
      <c r="O4" s="2" t="s">
        <v>0</v>
      </c>
      <c r="P4" s="2" t="s">
        <v>1</v>
      </c>
      <c r="Q4" s="2" t="s">
        <v>0</v>
      </c>
      <c r="R4" s="2" t="s">
        <v>1</v>
      </c>
      <c r="S4" s="2" t="s">
        <v>0</v>
      </c>
      <c r="T4" s="2" t="s">
        <v>1</v>
      </c>
      <c r="U4" s="2" t="s">
        <v>0</v>
      </c>
      <c r="V4" s="2" t="s">
        <v>1</v>
      </c>
      <c r="W4" s="2" t="s">
        <v>0</v>
      </c>
      <c r="X4" s="2" t="s">
        <v>1</v>
      </c>
      <c r="Y4" s="2" t="s">
        <v>0</v>
      </c>
      <c r="Z4" s="2" t="s">
        <v>1</v>
      </c>
    </row>
    <row r="5" spans="1:26" ht="52.5" customHeight="1" x14ac:dyDescent="0.25">
      <c r="A5" s="33">
        <v>1</v>
      </c>
      <c r="B5" s="28" t="s">
        <v>36</v>
      </c>
      <c r="C5" s="23">
        <f>C6/C7 *100</f>
        <v>91.735386824415713</v>
      </c>
      <c r="D5" s="21">
        <v>3</v>
      </c>
      <c r="E5" s="23">
        <f>E6/E7 *100</f>
        <v>95.342872650709481</v>
      </c>
      <c r="F5" s="21">
        <v>4</v>
      </c>
      <c r="G5" s="23">
        <f>G6/G7 *100</f>
        <v>90.027736291871136</v>
      </c>
      <c r="H5" s="21">
        <v>3</v>
      </c>
      <c r="I5" s="23">
        <f>I6/I7 *100</f>
        <v>96.859972408356327</v>
      </c>
      <c r="J5" s="21">
        <v>4</v>
      </c>
      <c r="K5" s="23">
        <f>K6/K7 *100</f>
        <v>98.12138108513831</v>
      </c>
      <c r="L5" s="21">
        <v>4</v>
      </c>
      <c r="M5" s="23">
        <f>M6/M7 *100</f>
        <v>99.370549096626434</v>
      </c>
      <c r="N5" s="21">
        <v>5</v>
      </c>
      <c r="O5" s="23">
        <f>O6/O7 *100</f>
        <v>98.86207116995125</v>
      </c>
      <c r="P5" s="21">
        <v>4</v>
      </c>
      <c r="Q5" s="23">
        <f>Q6/Q7 *100</f>
        <v>97.408609010818964</v>
      </c>
      <c r="R5" s="21">
        <v>4</v>
      </c>
      <c r="S5" s="23">
        <f>S6/S7 *100</f>
        <v>99.998260627565585</v>
      </c>
      <c r="T5" s="21">
        <v>5</v>
      </c>
      <c r="U5" s="23">
        <f>U6/U7 *100</f>
        <v>99.707106520733774</v>
      </c>
      <c r="V5" s="21">
        <v>5</v>
      </c>
      <c r="W5" s="23">
        <f>W6/W7 *100</f>
        <v>99.914380902948764</v>
      </c>
      <c r="X5" s="21">
        <v>5</v>
      </c>
      <c r="Y5" s="23">
        <f>Y6/Y7 *100</f>
        <v>97.190606423897307</v>
      </c>
      <c r="Z5" s="22">
        <f>D5+F5+H5+J5+L5+N5+P5+R5+T5+V5+X5</f>
        <v>46</v>
      </c>
    </row>
    <row r="6" spans="1:26" ht="51" x14ac:dyDescent="0.25">
      <c r="A6" s="33"/>
      <c r="B6" s="4" t="s">
        <v>37</v>
      </c>
      <c r="C6" s="25">
        <v>18655.400000000001</v>
      </c>
      <c r="D6" s="25" t="s">
        <v>2</v>
      </c>
      <c r="E6" s="25">
        <v>15984.9</v>
      </c>
      <c r="F6" s="25" t="s">
        <v>2</v>
      </c>
      <c r="G6" s="25">
        <v>4219.6000000000004</v>
      </c>
      <c r="H6" s="25" t="s">
        <v>2</v>
      </c>
      <c r="I6" s="25">
        <v>19658.7</v>
      </c>
      <c r="J6" s="25" t="s">
        <v>2</v>
      </c>
      <c r="K6" s="25">
        <v>20589.3</v>
      </c>
      <c r="L6" s="25" t="s">
        <v>2</v>
      </c>
      <c r="M6" s="25">
        <v>18265.400000000001</v>
      </c>
      <c r="N6" s="25" t="s">
        <v>2</v>
      </c>
      <c r="O6" s="25">
        <v>17010.900000000001</v>
      </c>
      <c r="P6" s="25" t="s">
        <v>2</v>
      </c>
      <c r="Q6" s="25">
        <v>7175.8</v>
      </c>
      <c r="R6" s="25" t="s">
        <v>2</v>
      </c>
      <c r="S6" s="25">
        <v>5749.1</v>
      </c>
      <c r="T6" s="25" t="s">
        <v>2</v>
      </c>
      <c r="U6" s="25">
        <v>5821.2</v>
      </c>
      <c r="V6" s="25" t="s">
        <v>2</v>
      </c>
      <c r="W6" s="25">
        <v>22522.400000000001</v>
      </c>
      <c r="X6" s="25" t="s">
        <v>2</v>
      </c>
      <c r="Y6" s="25">
        <f>C6+E6+G6+I6+K6+M6+O6+Q6+S6+U6+W6</f>
        <v>155652.70000000001</v>
      </c>
      <c r="Z6" s="25" t="s">
        <v>2</v>
      </c>
    </row>
    <row r="7" spans="1:26" ht="54.75" customHeight="1" x14ac:dyDescent="0.25">
      <c r="A7" s="33"/>
      <c r="B7" s="4" t="s">
        <v>38</v>
      </c>
      <c r="C7" s="25">
        <v>20336.099999999999</v>
      </c>
      <c r="D7" s="25" t="s">
        <v>2</v>
      </c>
      <c r="E7" s="25">
        <v>16765.7</v>
      </c>
      <c r="F7" s="25" t="s">
        <v>2</v>
      </c>
      <c r="G7" s="25">
        <v>4687</v>
      </c>
      <c r="H7" s="25" t="s">
        <v>2</v>
      </c>
      <c r="I7" s="25">
        <v>20296</v>
      </c>
      <c r="J7" s="25" t="s">
        <v>2</v>
      </c>
      <c r="K7" s="25">
        <v>20983.5</v>
      </c>
      <c r="L7" s="25" t="s">
        <v>2</v>
      </c>
      <c r="M7" s="25">
        <v>18381.099999999999</v>
      </c>
      <c r="N7" s="25" t="s">
        <v>2</v>
      </c>
      <c r="O7" s="25">
        <v>17206.7</v>
      </c>
      <c r="P7" s="25" t="s">
        <v>2</v>
      </c>
      <c r="Q7" s="25">
        <v>7366.7</v>
      </c>
      <c r="R7" s="25" t="s">
        <v>2</v>
      </c>
      <c r="S7" s="25">
        <v>5749.2</v>
      </c>
      <c r="T7" s="25" t="s">
        <v>2</v>
      </c>
      <c r="U7" s="25">
        <v>5838.3</v>
      </c>
      <c r="V7" s="25" t="s">
        <v>2</v>
      </c>
      <c r="W7" s="25">
        <v>22541.7</v>
      </c>
      <c r="X7" s="25" t="s">
        <v>2</v>
      </c>
      <c r="Y7" s="25">
        <f t="shared" ref="Y7:Y39" si="0">C7+E7+G7+I7+K7+M7+O7+Q7+S7+U7+W7</f>
        <v>160152</v>
      </c>
      <c r="Z7" s="25" t="s">
        <v>2</v>
      </c>
    </row>
    <row r="8" spans="1:26" ht="51.75" x14ac:dyDescent="0.25">
      <c r="A8" s="33">
        <v>2</v>
      </c>
      <c r="B8" s="28" t="s">
        <v>39</v>
      </c>
      <c r="C8" s="23">
        <f>C9/C10*100</f>
        <v>99.22514959982972</v>
      </c>
      <c r="D8" s="21">
        <v>5</v>
      </c>
      <c r="E8" s="23">
        <f>E9/E10*100</f>
        <v>96.816117900417737</v>
      </c>
      <c r="F8" s="21">
        <v>4</v>
      </c>
      <c r="G8" s="23">
        <f>G9/G10*100</f>
        <v>99.415056395908024</v>
      </c>
      <c r="H8" s="21">
        <v>5</v>
      </c>
      <c r="I8" s="23">
        <f>I9/I10*100</f>
        <v>97.544480721508663</v>
      </c>
      <c r="J8" s="21">
        <v>4</v>
      </c>
      <c r="K8" s="23">
        <f>K9/K10*100</f>
        <v>99.884289542300849</v>
      </c>
      <c r="L8" s="21">
        <v>5</v>
      </c>
      <c r="M8" s="23">
        <f>M9/M10*100</f>
        <v>98.358861592620414</v>
      </c>
      <c r="N8" s="21">
        <v>4</v>
      </c>
      <c r="O8" s="23">
        <f>O9/O10*100</f>
        <v>97.727272727272734</v>
      </c>
      <c r="P8" s="21">
        <v>4</v>
      </c>
      <c r="Q8" s="23">
        <f>Q9/Q10*100</f>
        <v>99.660505469634103</v>
      </c>
      <c r="R8" s="21">
        <v>5</v>
      </c>
      <c r="S8" s="23">
        <f>S9/S10*100</f>
        <v>99.821571597370365</v>
      </c>
      <c r="T8" s="21">
        <v>5</v>
      </c>
      <c r="U8" s="23">
        <f>U9/U10*100</f>
        <v>92.832799670291337</v>
      </c>
      <c r="V8" s="21">
        <v>3</v>
      </c>
      <c r="W8" s="23">
        <f>W9/W10*100</f>
        <v>89.926007399260072</v>
      </c>
      <c r="X8" s="21">
        <v>2</v>
      </c>
      <c r="Y8" s="23">
        <f>Y9/Y10*100</f>
        <v>98.176142009291851</v>
      </c>
      <c r="Z8" s="22">
        <f>D8+F8+H8+J8+L8+N8+P8+R8+T8+V8+X8</f>
        <v>46</v>
      </c>
    </row>
    <row r="9" spans="1:26" ht="51" x14ac:dyDescent="0.25">
      <c r="A9" s="33"/>
      <c r="B9" s="4" t="s">
        <v>40</v>
      </c>
      <c r="C9" s="25">
        <v>40094.699999999997</v>
      </c>
      <c r="D9" s="25" t="s">
        <v>2</v>
      </c>
      <c r="E9" s="25">
        <v>37313.9</v>
      </c>
      <c r="F9" s="25" t="s">
        <v>2</v>
      </c>
      <c r="G9" s="25">
        <v>11370.1</v>
      </c>
      <c r="H9" s="25" t="s">
        <v>2</v>
      </c>
      <c r="I9" s="25">
        <v>39347.199999999997</v>
      </c>
      <c r="J9" s="25" t="s">
        <v>2</v>
      </c>
      <c r="K9" s="25">
        <v>44283.5</v>
      </c>
      <c r="L9" s="25" t="s">
        <v>2</v>
      </c>
      <c r="M9" s="25">
        <v>39004.6</v>
      </c>
      <c r="N9" s="25" t="s">
        <v>2</v>
      </c>
      <c r="O9" s="25">
        <v>41211.199999999997</v>
      </c>
      <c r="P9" s="25" t="s">
        <v>2</v>
      </c>
      <c r="Q9" s="25">
        <v>13738.4</v>
      </c>
      <c r="R9" s="25" t="s">
        <v>2</v>
      </c>
      <c r="S9" s="25">
        <v>12587.6</v>
      </c>
      <c r="T9" s="25" t="s">
        <v>2</v>
      </c>
      <c r="U9" s="25">
        <v>11712.9</v>
      </c>
      <c r="V9" s="25" t="s">
        <v>2</v>
      </c>
      <c r="W9" s="25">
        <v>1798.7</v>
      </c>
      <c r="X9" s="25" t="s">
        <v>2</v>
      </c>
      <c r="Y9" s="25">
        <f t="shared" si="0"/>
        <v>292462.80000000005</v>
      </c>
      <c r="Z9" s="25" t="s">
        <v>2</v>
      </c>
    </row>
    <row r="10" spans="1:26" ht="51" customHeight="1" x14ac:dyDescent="0.25">
      <c r="A10" s="33"/>
      <c r="B10" s="4" t="s">
        <v>41</v>
      </c>
      <c r="C10" s="25">
        <v>40407.800000000003</v>
      </c>
      <c r="D10" s="25" t="s">
        <v>2</v>
      </c>
      <c r="E10" s="25">
        <v>38541</v>
      </c>
      <c r="F10" s="25" t="s">
        <v>2</v>
      </c>
      <c r="G10" s="25">
        <v>11437</v>
      </c>
      <c r="H10" s="25" t="s">
        <v>2</v>
      </c>
      <c r="I10" s="25">
        <v>40337.699999999997</v>
      </c>
      <c r="J10" s="25" t="s">
        <v>2</v>
      </c>
      <c r="K10" s="25">
        <v>44334.8</v>
      </c>
      <c r="L10" s="25" t="s">
        <v>2</v>
      </c>
      <c r="M10" s="25">
        <v>39655.4</v>
      </c>
      <c r="N10" s="25" t="s">
        <v>2</v>
      </c>
      <c r="O10" s="25">
        <v>42169.599999999999</v>
      </c>
      <c r="P10" s="25" t="s">
        <v>2</v>
      </c>
      <c r="Q10" s="25">
        <v>13785.2</v>
      </c>
      <c r="R10" s="25" t="s">
        <v>2</v>
      </c>
      <c r="S10" s="25">
        <v>12610.1</v>
      </c>
      <c r="T10" s="25" t="s">
        <v>2</v>
      </c>
      <c r="U10" s="25">
        <v>12617.2</v>
      </c>
      <c r="V10" s="25" t="s">
        <v>2</v>
      </c>
      <c r="W10" s="25">
        <v>2000.2</v>
      </c>
      <c r="X10" s="25" t="s">
        <v>2</v>
      </c>
      <c r="Y10" s="25">
        <f t="shared" si="0"/>
        <v>297896</v>
      </c>
      <c r="Z10" s="25" t="s">
        <v>2</v>
      </c>
    </row>
    <row r="11" spans="1:26" ht="64.5" x14ac:dyDescent="0.25">
      <c r="A11" s="33">
        <v>3</v>
      </c>
      <c r="B11" s="28" t="s">
        <v>42</v>
      </c>
      <c r="C11" s="23">
        <f>C13/C12*100</f>
        <v>31.621903622291708</v>
      </c>
      <c r="D11" s="21">
        <v>3</v>
      </c>
      <c r="E11" s="23">
        <f>E13/E12*100</f>
        <v>31.5046492603961</v>
      </c>
      <c r="F11" s="21">
        <v>3</v>
      </c>
      <c r="G11" s="23">
        <f>G13/G12*100</f>
        <v>35.100098141721773</v>
      </c>
      <c r="H11" s="21">
        <v>2</v>
      </c>
      <c r="I11" s="23">
        <f>I13/I12*100</f>
        <v>34.345379021419895</v>
      </c>
      <c r="J11" s="21">
        <v>3</v>
      </c>
      <c r="K11" s="23">
        <f>K13/K12*100</f>
        <v>34.937292671196559</v>
      </c>
      <c r="L11" s="21">
        <v>3</v>
      </c>
      <c r="M11" s="23">
        <f>M13/M12*100</f>
        <v>34.059542517897675</v>
      </c>
      <c r="N11" s="21">
        <v>3</v>
      </c>
      <c r="O11" s="23">
        <f>O13/O12*100</f>
        <v>34.998565836684008</v>
      </c>
      <c r="P11" s="21">
        <v>3</v>
      </c>
      <c r="Q11" s="23">
        <f>Q13/Q12*100</f>
        <v>32.514750743513979</v>
      </c>
      <c r="R11" s="21">
        <v>3</v>
      </c>
      <c r="S11" s="23">
        <f>S13/S12*100</f>
        <v>37.247705421368074</v>
      </c>
      <c r="T11" s="21">
        <v>2</v>
      </c>
      <c r="U11" s="23">
        <f>U13/U12*100</f>
        <v>31.945751421515787</v>
      </c>
      <c r="V11" s="21">
        <v>3</v>
      </c>
      <c r="W11" s="23">
        <f>W13/W12*100</f>
        <v>35.009929649563546</v>
      </c>
      <c r="X11" s="21">
        <v>2</v>
      </c>
      <c r="Y11" s="23">
        <f>Y13/Y12*100</f>
        <v>33.786222525219486</v>
      </c>
      <c r="Z11" s="22">
        <f>D11+F11+H11+J11+L11+N11+P11+R11+T11+V11+X11</f>
        <v>30</v>
      </c>
    </row>
    <row r="12" spans="1:26" ht="54" customHeight="1" x14ac:dyDescent="0.25">
      <c r="A12" s="33"/>
      <c r="B12" s="4" t="s">
        <v>43</v>
      </c>
      <c r="C12" s="25">
        <f>C6+C9</f>
        <v>58750.1</v>
      </c>
      <c r="D12" s="21" t="s">
        <v>2</v>
      </c>
      <c r="E12" s="25">
        <f>E6+E9</f>
        <v>53298.8</v>
      </c>
      <c r="F12" s="21" t="s">
        <v>2</v>
      </c>
      <c r="G12" s="25">
        <f>G6+G9</f>
        <v>15589.7</v>
      </c>
      <c r="H12" s="21" t="s">
        <v>2</v>
      </c>
      <c r="I12" s="25">
        <f>I6+I9</f>
        <v>59005.899999999994</v>
      </c>
      <c r="J12" s="21" t="s">
        <v>2</v>
      </c>
      <c r="K12" s="25">
        <f>K6+K9</f>
        <v>64872.800000000003</v>
      </c>
      <c r="L12" s="21" t="s">
        <v>2</v>
      </c>
      <c r="M12" s="25">
        <f>M6+M9</f>
        <v>57270</v>
      </c>
      <c r="N12" s="21" t="s">
        <v>2</v>
      </c>
      <c r="O12" s="25">
        <f>O6+O9</f>
        <v>58222.1</v>
      </c>
      <c r="P12" s="21" t="s">
        <v>2</v>
      </c>
      <c r="Q12" s="25">
        <f>Q6+Q9</f>
        <v>20914.2</v>
      </c>
      <c r="R12" s="21" t="s">
        <v>2</v>
      </c>
      <c r="S12" s="25">
        <f>S6+S9</f>
        <v>18336.7</v>
      </c>
      <c r="T12" s="21" t="s">
        <v>2</v>
      </c>
      <c r="U12" s="25">
        <f>U6+U9</f>
        <v>17534.099999999999</v>
      </c>
      <c r="V12" s="21" t="s">
        <v>2</v>
      </c>
      <c r="W12" s="25">
        <f>W6+W9</f>
        <v>24321.100000000002</v>
      </c>
      <c r="X12" s="21" t="s">
        <v>2</v>
      </c>
      <c r="Y12" s="25">
        <f>Y6+Y9</f>
        <v>448115.50000000006</v>
      </c>
      <c r="Z12" s="21" t="s">
        <v>2</v>
      </c>
    </row>
    <row r="13" spans="1:26" ht="57" customHeight="1" x14ac:dyDescent="0.25">
      <c r="A13" s="33"/>
      <c r="B13" s="4" t="s">
        <v>45</v>
      </c>
      <c r="C13" s="25">
        <v>18577.900000000001</v>
      </c>
      <c r="D13" s="21" t="s">
        <v>2</v>
      </c>
      <c r="E13" s="25">
        <v>16791.599999999999</v>
      </c>
      <c r="F13" s="21" t="s">
        <v>2</v>
      </c>
      <c r="G13" s="25">
        <v>5472</v>
      </c>
      <c r="H13" s="21" t="s">
        <v>2</v>
      </c>
      <c r="I13" s="25">
        <v>20265.8</v>
      </c>
      <c r="J13" s="21" t="s">
        <v>2</v>
      </c>
      <c r="K13" s="25">
        <v>22664.799999999999</v>
      </c>
      <c r="L13" s="21" t="s">
        <v>2</v>
      </c>
      <c r="M13" s="25">
        <v>19505.900000000001</v>
      </c>
      <c r="N13" s="21" t="s">
        <v>2</v>
      </c>
      <c r="O13" s="25">
        <v>20376.900000000001</v>
      </c>
      <c r="P13" s="21" t="s">
        <v>2</v>
      </c>
      <c r="Q13" s="25">
        <v>6800.2</v>
      </c>
      <c r="R13" s="21" t="s">
        <v>2</v>
      </c>
      <c r="S13" s="25">
        <v>6830</v>
      </c>
      <c r="T13" s="21" t="s">
        <v>2</v>
      </c>
      <c r="U13" s="25">
        <v>5601.4</v>
      </c>
      <c r="V13" s="21" t="s">
        <v>2</v>
      </c>
      <c r="W13" s="25">
        <v>8514.7999999999993</v>
      </c>
      <c r="X13" s="21" t="s">
        <v>2</v>
      </c>
      <c r="Y13" s="25">
        <f t="shared" si="0"/>
        <v>151401.29999999996</v>
      </c>
      <c r="Z13" s="21" t="s">
        <v>2</v>
      </c>
    </row>
    <row r="14" spans="1:26" ht="36" customHeight="1" x14ac:dyDescent="0.25">
      <c r="A14" s="34">
        <v>4</v>
      </c>
      <c r="B14" s="30" t="s">
        <v>44</v>
      </c>
      <c r="C14" s="25">
        <f>C15/C16*100</f>
        <v>1.6419755728558754</v>
      </c>
      <c r="D14" s="21">
        <v>4</v>
      </c>
      <c r="E14" s="25">
        <f>E15/E16*100</f>
        <v>4.4142933857923188</v>
      </c>
      <c r="F14" s="21">
        <v>4</v>
      </c>
      <c r="G14" s="25">
        <f>G15/G16*100</f>
        <v>6.3743487968246093</v>
      </c>
      <c r="H14" s="21">
        <v>3</v>
      </c>
      <c r="I14" s="25">
        <f>I15/I16*100</f>
        <v>3.0262048992556947</v>
      </c>
      <c r="J14" s="21">
        <v>4</v>
      </c>
      <c r="K14" s="25">
        <f>K15/K16*100</f>
        <v>11.770667638318816</v>
      </c>
      <c r="L14" s="21">
        <v>2</v>
      </c>
      <c r="M14" s="25">
        <f>M15/M16*100</f>
        <v>7.000766758850034</v>
      </c>
      <c r="N14" s="21">
        <v>3</v>
      </c>
      <c r="O14" s="25">
        <f>O15/O16*100</f>
        <v>4.2402440030786694</v>
      </c>
      <c r="P14" s="21">
        <v>4</v>
      </c>
      <c r="Q14" s="25">
        <f>Q15/Q16*100</f>
        <v>3.6001493955625734</v>
      </c>
      <c r="R14" s="21">
        <v>4</v>
      </c>
      <c r="S14" s="25">
        <f>S15/S16*100</f>
        <v>6.091190840609392</v>
      </c>
      <c r="T14" s="21">
        <v>3</v>
      </c>
      <c r="U14" s="25">
        <f>U15/U16*100</f>
        <v>2.0026550350843926</v>
      </c>
      <c r="V14" s="21">
        <v>4</v>
      </c>
      <c r="W14" s="25">
        <f>W15/W16*100</f>
        <v>12.441376725082817</v>
      </c>
      <c r="X14" s="21">
        <v>2</v>
      </c>
      <c r="Y14" s="25">
        <f>Y15/Y16*100</f>
        <v>5.6486170457095808</v>
      </c>
      <c r="Z14" s="22">
        <f>D14+F14+H14+J14+L14+N14+P14+R14+T14+V14+X14</f>
        <v>37</v>
      </c>
    </row>
    <row r="15" spans="1:26" ht="53.25" customHeight="1" x14ac:dyDescent="0.25">
      <c r="A15" s="35"/>
      <c r="B15" s="4" t="s">
        <v>46</v>
      </c>
      <c r="C15" s="25">
        <v>997.4</v>
      </c>
      <c r="D15" s="21" t="s">
        <v>2</v>
      </c>
      <c r="E15" s="25">
        <v>2441.4</v>
      </c>
      <c r="F15" s="21" t="s">
        <v>2</v>
      </c>
      <c r="G15" s="25">
        <v>1027.8</v>
      </c>
      <c r="H15" s="21" t="s">
        <v>2</v>
      </c>
      <c r="I15" s="25">
        <v>1834.9</v>
      </c>
      <c r="J15" s="21" t="s">
        <v>2</v>
      </c>
      <c r="K15" s="25">
        <v>7688.4</v>
      </c>
      <c r="L15" s="21" t="s">
        <v>2</v>
      </c>
      <c r="M15" s="25">
        <v>4063</v>
      </c>
      <c r="N15" s="21" t="s">
        <v>2</v>
      </c>
      <c r="O15" s="25">
        <v>2517.6999999999998</v>
      </c>
      <c r="P15" s="21" t="s">
        <v>2</v>
      </c>
      <c r="Q15" s="25">
        <v>761.5</v>
      </c>
      <c r="R15" s="21" t="s">
        <v>2</v>
      </c>
      <c r="S15" s="25">
        <v>1118.3</v>
      </c>
      <c r="T15" s="21" t="s">
        <v>2</v>
      </c>
      <c r="U15" s="25">
        <v>369.6</v>
      </c>
      <c r="V15" s="21" t="s">
        <v>2</v>
      </c>
      <c r="W15" s="25">
        <v>3053.4</v>
      </c>
      <c r="X15" s="21" t="s">
        <v>2</v>
      </c>
      <c r="Y15" s="25">
        <f t="shared" si="0"/>
        <v>25873.4</v>
      </c>
      <c r="Z15" s="21" t="s">
        <v>2</v>
      </c>
    </row>
    <row r="16" spans="1:26" ht="32.25" customHeight="1" x14ac:dyDescent="0.25">
      <c r="A16" s="36"/>
      <c r="B16" s="4" t="s">
        <v>47</v>
      </c>
      <c r="C16" s="25">
        <v>60743.9</v>
      </c>
      <c r="D16" s="21" t="s">
        <v>2</v>
      </c>
      <c r="E16" s="25">
        <v>55306.7</v>
      </c>
      <c r="F16" s="21" t="s">
        <v>2</v>
      </c>
      <c r="G16" s="25">
        <v>16124</v>
      </c>
      <c r="H16" s="21" t="s">
        <v>2</v>
      </c>
      <c r="I16" s="25">
        <v>60633.7</v>
      </c>
      <c r="J16" s="21" t="s">
        <v>2</v>
      </c>
      <c r="K16" s="25">
        <v>65318.3</v>
      </c>
      <c r="L16" s="21" t="s">
        <v>2</v>
      </c>
      <c r="M16" s="25">
        <v>58036.5</v>
      </c>
      <c r="N16" s="21" t="s">
        <v>2</v>
      </c>
      <c r="O16" s="25">
        <v>59376.3</v>
      </c>
      <c r="P16" s="21" t="s">
        <v>2</v>
      </c>
      <c r="Q16" s="25">
        <v>21151.9</v>
      </c>
      <c r="R16" s="21" t="s">
        <v>2</v>
      </c>
      <c r="S16" s="25">
        <v>18359.3</v>
      </c>
      <c r="T16" s="21" t="s">
        <v>2</v>
      </c>
      <c r="U16" s="25">
        <v>18455.5</v>
      </c>
      <c r="V16" s="21" t="s">
        <v>2</v>
      </c>
      <c r="W16" s="25">
        <v>24542.3</v>
      </c>
      <c r="X16" s="21" t="s">
        <v>2</v>
      </c>
      <c r="Y16" s="25">
        <f t="shared" si="0"/>
        <v>458048.39999999997</v>
      </c>
      <c r="Z16" s="21" t="s">
        <v>2</v>
      </c>
    </row>
    <row r="17" spans="1:26" ht="50.25" customHeight="1" x14ac:dyDescent="0.25">
      <c r="A17" s="29">
        <v>5</v>
      </c>
      <c r="B17" s="30" t="s">
        <v>48</v>
      </c>
      <c r="C17" s="25">
        <f>C18/C19*100</f>
        <v>1.8525618552471597</v>
      </c>
      <c r="D17" s="21">
        <v>5</v>
      </c>
      <c r="E17" s="25">
        <f t="shared" ref="E17:Y17" si="1">E18/E19*100</f>
        <v>2.4831817720834319</v>
      </c>
      <c r="F17" s="21">
        <v>5</v>
      </c>
      <c r="G17" s="25">
        <f t="shared" si="1"/>
        <v>0.92174299435446649</v>
      </c>
      <c r="H17" s="21">
        <v>5</v>
      </c>
      <c r="I17" s="25">
        <f t="shared" si="1"/>
        <v>2.6397577035463886</v>
      </c>
      <c r="J17" s="21">
        <v>5</v>
      </c>
      <c r="K17" s="25">
        <f t="shared" si="1"/>
        <v>0.91632742522918431</v>
      </c>
      <c r="L17" s="21">
        <v>5</v>
      </c>
      <c r="M17" s="25">
        <f t="shared" si="1"/>
        <v>1.5309966927192533</v>
      </c>
      <c r="N17" s="21">
        <v>5</v>
      </c>
      <c r="O17" s="25">
        <f t="shared" si="1"/>
        <v>1.90158602907104</v>
      </c>
      <c r="P17" s="21">
        <v>5</v>
      </c>
      <c r="Q17" s="25">
        <f t="shared" si="1"/>
        <v>0.52177536617370646</v>
      </c>
      <c r="R17" s="21">
        <v>5</v>
      </c>
      <c r="S17" s="25">
        <f t="shared" si="1"/>
        <v>0.36589639463214524</v>
      </c>
      <c r="T17" s="21">
        <v>5</v>
      </c>
      <c r="U17" s="25">
        <f t="shared" si="1"/>
        <v>13.645978407698673</v>
      </c>
      <c r="V17" s="21">
        <v>0</v>
      </c>
      <c r="W17" s="25">
        <f t="shared" si="1"/>
        <v>5.0547053579876801E-2</v>
      </c>
      <c r="X17" s="21">
        <v>5</v>
      </c>
      <c r="Y17" s="25">
        <f t="shared" si="1"/>
        <v>2.0093214649672295</v>
      </c>
      <c r="Z17" s="22">
        <f>D17+F17+H17+J17+L17+N17+P17+R17+T17+V17+X17</f>
        <v>50</v>
      </c>
    </row>
    <row r="18" spans="1:26" ht="32.25" customHeight="1" x14ac:dyDescent="0.25">
      <c r="A18" s="29"/>
      <c r="B18" s="4" t="s">
        <v>49</v>
      </c>
      <c r="C18" s="25">
        <v>1241.8</v>
      </c>
      <c r="D18" s="21" t="s">
        <v>2</v>
      </c>
      <c r="E18" s="25">
        <v>1469.1</v>
      </c>
      <c r="F18" s="21" t="s">
        <v>2</v>
      </c>
      <c r="G18" s="25">
        <v>161.80000000000001</v>
      </c>
      <c r="H18" s="21" t="s">
        <v>2</v>
      </c>
      <c r="I18" s="25">
        <v>1732.7</v>
      </c>
      <c r="J18" s="21" t="s">
        <v>2</v>
      </c>
      <c r="K18" s="25">
        <v>671</v>
      </c>
      <c r="L18" s="21" t="s">
        <v>2</v>
      </c>
      <c r="M18" s="25">
        <v>971.2</v>
      </c>
      <c r="N18" s="21" t="s">
        <v>2</v>
      </c>
      <c r="O18" s="25">
        <v>1337.8</v>
      </c>
      <c r="P18" s="21" t="s">
        <v>2</v>
      </c>
      <c r="Q18" s="25">
        <v>117.7</v>
      </c>
      <c r="R18" s="21" t="s">
        <v>2</v>
      </c>
      <c r="S18" s="25">
        <v>71</v>
      </c>
      <c r="T18" s="21" t="s">
        <v>2</v>
      </c>
      <c r="U18" s="25">
        <v>2606.3000000000002</v>
      </c>
      <c r="V18" s="21" t="s">
        <v>2</v>
      </c>
      <c r="W18" s="25">
        <v>20.3</v>
      </c>
      <c r="X18" s="21" t="s">
        <v>2</v>
      </c>
      <c r="Y18" s="25">
        <f t="shared" si="0"/>
        <v>10400.699999999999</v>
      </c>
      <c r="Z18" s="21" t="s">
        <v>2</v>
      </c>
    </row>
    <row r="19" spans="1:26" ht="32.25" customHeight="1" x14ac:dyDescent="0.25">
      <c r="A19" s="29"/>
      <c r="B19" s="4" t="s">
        <v>50</v>
      </c>
      <c r="C19" s="25">
        <v>67031.5</v>
      </c>
      <c r="D19" s="21" t="s">
        <v>2</v>
      </c>
      <c r="E19" s="25">
        <v>59162</v>
      </c>
      <c r="F19" s="21" t="s">
        <v>2</v>
      </c>
      <c r="G19" s="25">
        <v>17553.7</v>
      </c>
      <c r="H19" s="21" t="s">
        <v>2</v>
      </c>
      <c r="I19" s="25">
        <v>65638.600000000006</v>
      </c>
      <c r="J19" s="21" t="s">
        <v>2</v>
      </c>
      <c r="K19" s="25">
        <v>73227.100000000006</v>
      </c>
      <c r="L19" s="21" t="s">
        <v>2</v>
      </c>
      <c r="M19" s="25">
        <v>63435.8</v>
      </c>
      <c r="N19" s="21" t="s">
        <v>2</v>
      </c>
      <c r="O19" s="25">
        <v>70351.8</v>
      </c>
      <c r="P19" s="21" t="s">
        <v>2</v>
      </c>
      <c r="Q19" s="25">
        <v>22557.599999999999</v>
      </c>
      <c r="R19" s="21" t="s">
        <v>2</v>
      </c>
      <c r="S19" s="25">
        <v>19404.400000000001</v>
      </c>
      <c r="T19" s="21" t="s">
        <v>2</v>
      </c>
      <c r="U19" s="25">
        <v>19099.400000000001</v>
      </c>
      <c r="V19" s="21" t="s">
        <v>2</v>
      </c>
      <c r="W19" s="25">
        <v>40160.6</v>
      </c>
      <c r="X19" s="21" t="s">
        <v>2</v>
      </c>
      <c r="Y19" s="25">
        <f t="shared" ref="Y19" si="2">C19+E19+G19+I19+K19+M19+O19+Q19+S19+U19+W19</f>
        <v>517622.5</v>
      </c>
      <c r="Z19" s="21" t="s">
        <v>2</v>
      </c>
    </row>
    <row r="20" spans="1:26" ht="32.25" customHeight="1" x14ac:dyDescent="0.25">
      <c r="A20" s="34">
        <v>6</v>
      </c>
      <c r="B20" s="28" t="s">
        <v>51</v>
      </c>
      <c r="C20" s="23">
        <f>C21/C26/4*100</f>
        <v>29.203733040864417</v>
      </c>
      <c r="D20" s="21">
        <v>0</v>
      </c>
      <c r="E20" s="23">
        <f t="shared" ref="E20:Y20" si="3">E21/E26/4*100</f>
        <v>29.443625518494393</v>
      </c>
      <c r="F20" s="21">
        <v>0</v>
      </c>
      <c r="G20" s="23">
        <f t="shared" si="3"/>
        <v>40.979381443298976</v>
      </c>
      <c r="H20" s="21">
        <v>0</v>
      </c>
      <c r="I20" s="23">
        <f t="shared" si="3"/>
        <v>31.238096292687239</v>
      </c>
      <c r="J20" s="21">
        <v>0</v>
      </c>
      <c r="K20" s="23">
        <f t="shared" si="3"/>
        <v>26.048809771189767</v>
      </c>
      <c r="L20" s="21">
        <v>0</v>
      </c>
      <c r="M20" s="23">
        <f t="shared" si="3"/>
        <v>35.360675473417061</v>
      </c>
      <c r="N20" s="21">
        <v>0</v>
      </c>
      <c r="O20" s="23">
        <f t="shared" si="3"/>
        <v>30.004113533525295</v>
      </c>
      <c r="P20" s="21">
        <v>0</v>
      </c>
      <c r="Q20" s="23">
        <f t="shared" si="3"/>
        <v>51.831785345717243</v>
      </c>
      <c r="R20" s="21">
        <v>0</v>
      </c>
      <c r="S20" s="23">
        <f t="shared" si="3"/>
        <v>26.378082191780823</v>
      </c>
      <c r="T20" s="21">
        <v>0</v>
      </c>
      <c r="U20" s="23">
        <f t="shared" si="3"/>
        <v>28.142857142857142</v>
      </c>
      <c r="V20" s="21">
        <v>0</v>
      </c>
      <c r="W20" s="23">
        <f t="shared" si="3"/>
        <v>33.25291351461869</v>
      </c>
      <c r="X20" s="21">
        <v>0</v>
      </c>
      <c r="Y20" s="23">
        <f t="shared" si="3"/>
        <v>30.75702852227916</v>
      </c>
      <c r="Z20" s="22">
        <f>D20+F20+H20+J20+L20+N20+P20+R20+T20+V20+X20</f>
        <v>0</v>
      </c>
    </row>
    <row r="21" spans="1:26" ht="39.75" customHeight="1" x14ac:dyDescent="0.25">
      <c r="A21" s="35"/>
      <c r="B21" s="4" t="s">
        <v>52</v>
      </c>
      <c r="C21" s="25">
        <f>C22+C23+C24+C25</f>
        <v>5751.5000000000009</v>
      </c>
      <c r="D21" s="21" t="s">
        <v>2</v>
      </c>
      <c r="E21" s="25">
        <f>E22+E23+E24+E25</f>
        <v>3435.6</v>
      </c>
      <c r="F21" s="21" t="s">
        <v>2</v>
      </c>
      <c r="G21" s="25">
        <f>G22+G23+G24+G25</f>
        <v>1701.3</v>
      </c>
      <c r="H21" s="21" t="s">
        <v>2</v>
      </c>
      <c r="I21" s="25">
        <f>I22+I23+I24+I25</f>
        <v>5642.0999999999995</v>
      </c>
      <c r="J21" s="21" t="s">
        <v>2</v>
      </c>
      <c r="K21" s="25">
        <f>K22+K23+K24+K25</f>
        <v>4512.8</v>
      </c>
      <c r="L21" s="21" t="s">
        <v>2</v>
      </c>
      <c r="M21" s="25">
        <f>M22+M23+M24+M25</f>
        <v>4347.1000000000004</v>
      </c>
      <c r="N21" s="21" t="s">
        <v>2</v>
      </c>
      <c r="O21" s="25">
        <f>O22+O23+O24+O25</f>
        <v>2917.5999999999995</v>
      </c>
      <c r="P21" s="21" t="s">
        <v>2</v>
      </c>
      <c r="Q21" s="25">
        <f>Q22+Q23+Q24+Q25</f>
        <v>602.70000000000005</v>
      </c>
      <c r="R21" s="21" t="s">
        <v>2</v>
      </c>
      <c r="S21" s="25">
        <f>S22+S23+S24+S25</f>
        <v>962.8</v>
      </c>
      <c r="T21" s="21" t="s">
        <v>2</v>
      </c>
      <c r="U21" s="25">
        <f>U22+U23+U24+U25</f>
        <v>630.4</v>
      </c>
      <c r="V21" s="21" t="s">
        <v>2</v>
      </c>
      <c r="W21" s="25">
        <f>W22+W23+W24+W25</f>
        <v>3252.8</v>
      </c>
      <c r="X21" s="21" t="s">
        <v>2</v>
      </c>
      <c r="Y21" s="25">
        <f t="shared" si="0"/>
        <v>33756.700000000004</v>
      </c>
      <c r="Z21" s="21" t="s">
        <v>2</v>
      </c>
    </row>
    <row r="22" spans="1:26" ht="13.5" customHeight="1" x14ac:dyDescent="0.25">
      <c r="A22" s="35"/>
      <c r="B22" s="4" t="s">
        <v>11</v>
      </c>
      <c r="C22" s="25">
        <v>3530.3</v>
      </c>
      <c r="D22" s="21" t="s">
        <v>2</v>
      </c>
      <c r="E22" s="25">
        <v>839.9</v>
      </c>
      <c r="F22" s="21" t="s">
        <v>2</v>
      </c>
      <c r="G22" s="25">
        <v>1664.5</v>
      </c>
      <c r="H22" s="21" t="s">
        <v>2</v>
      </c>
      <c r="I22" s="25">
        <v>3807</v>
      </c>
      <c r="J22" s="21" t="s">
        <v>2</v>
      </c>
      <c r="K22" s="25">
        <v>1944</v>
      </c>
      <c r="L22" s="21" t="s">
        <v>2</v>
      </c>
      <c r="M22" s="25">
        <v>3974.4</v>
      </c>
      <c r="N22" s="21" t="s">
        <v>2</v>
      </c>
      <c r="O22" s="25">
        <v>797.3</v>
      </c>
      <c r="P22" s="21" t="s">
        <v>2</v>
      </c>
      <c r="Q22" s="25">
        <v>497.3</v>
      </c>
      <c r="R22" s="21" t="s">
        <v>2</v>
      </c>
      <c r="S22" s="25">
        <v>171.9</v>
      </c>
      <c r="T22" s="21" t="s">
        <v>2</v>
      </c>
      <c r="U22" s="25">
        <v>167.6</v>
      </c>
      <c r="V22" s="21" t="s">
        <v>2</v>
      </c>
      <c r="W22" s="25">
        <v>2302.3000000000002</v>
      </c>
      <c r="X22" s="21" t="s">
        <v>2</v>
      </c>
      <c r="Y22" s="25">
        <f t="shared" si="0"/>
        <v>19696.5</v>
      </c>
      <c r="Z22" s="21" t="s">
        <v>2</v>
      </c>
    </row>
    <row r="23" spans="1:26" ht="15" customHeight="1" x14ac:dyDescent="0.25">
      <c r="A23" s="35"/>
      <c r="B23" s="4" t="s">
        <v>12</v>
      </c>
      <c r="C23" s="25">
        <v>1728.9</v>
      </c>
      <c r="D23" s="21" t="s">
        <v>2</v>
      </c>
      <c r="E23" s="25">
        <v>2485.6999999999998</v>
      </c>
      <c r="F23" s="21" t="s">
        <v>2</v>
      </c>
      <c r="G23" s="25">
        <v>0</v>
      </c>
      <c r="H23" s="21" t="s">
        <v>2</v>
      </c>
      <c r="I23" s="25">
        <v>1585.9</v>
      </c>
      <c r="J23" s="21" t="s">
        <v>2</v>
      </c>
      <c r="K23" s="25">
        <v>2032.9</v>
      </c>
      <c r="L23" s="21" t="s">
        <v>2</v>
      </c>
      <c r="M23" s="25">
        <v>0</v>
      </c>
      <c r="N23" s="21" t="s">
        <v>2</v>
      </c>
      <c r="O23" s="25">
        <v>1761.1</v>
      </c>
      <c r="P23" s="21" t="s">
        <v>2</v>
      </c>
      <c r="Q23" s="25">
        <v>0</v>
      </c>
      <c r="R23" s="21" t="s">
        <v>2</v>
      </c>
      <c r="S23" s="25">
        <v>624.1</v>
      </c>
      <c r="T23" s="21" t="s">
        <v>2</v>
      </c>
      <c r="U23" s="25">
        <v>355.1</v>
      </c>
      <c r="V23" s="21" t="s">
        <v>2</v>
      </c>
      <c r="W23" s="25">
        <v>511.9</v>
      </c>
      <c r="X23" s="21" t="s">
        <v>2</v>
      </c>
      <c r="Y23" s="25">
        <f t="shared" si="0"/>
        <v>11085.6</v>
      </c>
      <c r="Z23" s="21" t="s">
        <v>2</v>
      </c>
    </row>
    <row r="24" spans="1:26" ht="14.25" customHeight="1" x14ac:dyDescent="0.25">
      <c r="A24" s="35"/>
      <c r="B24" s="31" t="s">
        <v>13</v>
      </c>
      <c r="C24" s="25">
        <v>115.7</v>
      </c>
      <c r="D24" s="21" t="s">
        <v>2</v>
      </c>
      <c r="E24" s="25">
        <v>75.2</v>
      </c>
      <c r="F24" s="21" t="s">
        <v>2</v>
      </c>
      <c r="G24" s="25">
        <v>36.799999999999997</v>
      </c>
      <c r="H24" s="21" t="s">
        <v>2</v>
      </c>
      <c r="I24" s="25">
        <v>85</v>
      </c>
      <c r="J24" s="21" t="s">
        <v>2</v>
      </c>
      <c r="K24" s="25">
        <v>87.3</v>
      </c>
      <c r="L24" s="21" t="s">
        <v>2</v>
      </c>
      <c r="M24" s="25">
        <v>94.4</v>
      </c>
      <c r="N24" s="21" t="s">
        <v>2</v>
      </c>
      <c r="O24" s="25">
        <v>192.5</v>
      </c>
      <c r="P24" s="21" t="s">
        <v>2</v>
      </c>
      <c r="Q24" s="25">
        <v>13.5</v>
      </c>
      <c r="R24" s="21" t="s">
        <v>2</v>
      </c>
      <c r="S24" s="25">
        <v>33.5</v>
      </c>
      <c r="T24" s="21" t="s">
        <v>2</v>
      </c>
      <c r="U24" s="25">
        <v>78.8</v>
      </c>
      <c r="V24" s="21" t="s">
        <v>2</v>
      </c>
      <c r="W24" s="25">
        <v>60.7</v>
      </c>
      <c r="X24" s="21" t="s">
        <v>2</v>
      </c>
      <c r="Y24" s="25">
        <f t="shared" si="0"/>
        <v>873.4</v>
      </c>
      <c r="Z24" s="21" t="s">
        <v>2</v>
      </c>
    </row>
    <row r="25" spans="1:26" ht="13.5" customHeight="1" x14ac:dyDescent="0.25">
      <c r="A25" s="35"/>
      <c r="B25" s="4" t="s">
        <v>14</v>
      </c>
      <c r="C25" s="25">
        <v>376.6</v>
      </c>
      <c r="D25" s="21" t="s">
        <v>2</v>
      </c>
      <c r="E25" s="25">
        <v>34.799999999999997</v>
      </c>
      <c r="F25" s="21" t="s">
        <v>2</v>
      </c>
      <c r="G25" s="25">
        <v>0</v>
      </c>
      <c r="H25" s="21" t="s">
        <v>2</v>
      </c>
      <c r="I25" s="25">
        <v>164.2</v>
      </c>
      <c r="J25" s="21" t="s">
        <v>2</v>
      </c>
      <c r="K25" s="25">
        <v>448.6</v>
      </c>
      <c r="L25" s="21" t="s">
        <v>2</v>
      </c>
      <c r="M25" s="25">
        <v>278.3</v>
      </c>
      <c r="N25" s="21" t="s">
        <v>2</v>
      </c>
      <c r="O25" s="25">
        <v>166.7</v>
      </c>
      <c r="P25" s="21" t="s">
        <v>2</v>
      </c>
      <c r="Q25" s="25">
        <v>91.9</v>
      </c>
      <c r="R25" s="21" t="s">
        <v>2</v>
      </c>
      <c r="S25" s="25">
        <v>133.30000000000001</v>
      </c>
      <c r="T25" s="21" t="s">
        <v>2</v>
      </c>
      <c r="U25" s="25">
        <v>28.9</v>
      </c>
      <c r="V25" s="21" t="s">
        <v>2</v>
      </c>
      <c r="W25" s="25">
        <v>377.9</v>
      </c>
      <c r="X25" s="21" t="s">
        <v>2</v>
      </c>
      <c r="Y25" s="25">
        <f t="shared" si="0"/>
        <v>2101.2000000000003</v>
      </c>
      <c r="Z25" s="21" t="s">
        <v>2</v>
      </c>
    </row>
    <row r="26" spans="1:26" ht="51" x14ac:dyDescent="0.25">
      <c r="A26" s="35"/>
      <c r="B26" s="4" t="s">
        <v>79</v>
      </c>
      <c r="C26" s="25">
        <f>C27+C28+C29+C30</f>
        <v>4923.5999999999995</v>
      </c>
      <c r="D26" s="21" t="s">
        <v>2</v>
      </c>
      <c r="E26" s="25">
        <f>E27+E28+E29+E30</f>
        <v>2917.1</v>
      </c>
      <c r="F26" s="21" t="s">
        <v>2</v>
      </c>
      <c r="G26" s="25">
        <f>G27+G28+G29+G30</f>
        <v>1037.8999999999999</v>
      </c>
      <c r="H26" s="21" t="s">
        <v>2</v>
      </c>
      <c r="I26" s="25">
        <f>I27+I28+I29+I30</f>
        <v>4515.4000000000005</v>
      </c>
      <c r="J26" s="21" t="s">
        <v>2</v>
      </c>
      <c r="K26" s="25">
        <f>K27+K28+K29+K30</f>
        <v>4331.1000000000004</v>
      </c>
      <c r="L26" s="21" t="s">
        <v>2</v>
      </c>
      <c r="M26" s="25">
        <f>M27+M28+M29+M30</f>
        <v>3073.4</v>
      </c>
      <c r="N26" s="21" t="s">
        <v>2</v>
      </c>
      <c r="O26" s="25">
        <f>O27+O28+O29+O30</f>
        <v>2431</v>
      </c>
      <c r="P26" s="21" t="s">
        <v>2</v>
      </c>
      <c r="Q26" s="25">
        <f>Q27+Q28+Q29+Q30</f>
        <v>290.7</v>
      </c>
      <c r="R26" s="21" t="s">
        <v>2</v>
      </c>
      <c r="S26" s="25">
        <f>S27+S28+S29+S30</f>
        <v>912.5</v>
      </c>
      <c r="T26" s="21" t="s">
        <v>2</v>
      </c>
      <c r="U26" s="25">
        <f>U27+U28+U29+U30</f>
        <v>560</v>
      </c>
      <c r="V26" s="21" t="s">
        <v>2</v>
      </c>
      <c r="W26" s="25">
        <f>W27+W28+W29+W30</f>
        <v>2445.5</v>
      </c>
      <c r="X26" s="21" t="s">
        <v>2</v>
      </c>
      <c r="Y26" s="25">
        <f t="shared" si="0"/>
        <v>27438.2</v>
      </c>
      <c r="Z26" s="21" t="s">
        <v>2</v>
      </c>
    </row>
    <row r="27" spans="1:26" ht="15.75" x14ac:dyDescent="0.25">
      <c r="A27" s="35"/>
      <c r="B27" s="4" t="s">
        <v>11</v>
      </c>
      <c r="C27" s="25">
        <v>3019.2</v>
      </c>
      <c r="D27" s="21" t="s">
        <v>2</v>
      </c>
      <c r="E27" s="25">
        <v>707.8</v>
      </c>
      <c r="F27" s="21" t="s">
        <v>2</v>
      </c>
      <c r="G27" s="25">
        <v>995.8</v>
      </c>
      <c r="H27" s="21" t="s">
        <v>2</v>
      </c>
      <c r="I27" s="25">
        <v>2881.6</v>
      </c>
      <c r="J27" s="21" t="s">
        <v>2</v>
      </c>
      <c r="K27" s="25">
        <v>1447.5</v>
      </c>
      <c r="L27" s="21" t="s">
        <v>2</v>
      </c>
      <c r="M27" s="25">
        <v>2820.9</v>
      </c>
      <c r="N27" s="21" t="s">
        <v>2</v>
      </c>
      <c r="O27" s="25">
        <v>760.4</v>
      </c>
      <c r="P27" s="21" t="s">
        <v>2</v>
      </c>
      <c r="Q27" s="25">
        <v>238.2</v>
      </c>
      <c r="R27" s="21" t="s">
        <v>2</v>
      </c>
      <c r="S27" s="25">
        <v>153.19999999999999</v>
      </c>
      <c r="T27" s="21" t="s">
        <v>2</v>
      </c>
      <c r="U27" s="25">
        <v>151.30000000000001</v>
      </c>
      <c r="V27" s="21" t="s">
        <v>2</v>
      </c>
      <c r="W27" s="25">
        <v>1595</v>
      </c>
      <c r="X27" s="21" t="s">
        <v>2</v>
      </c>
      <c r="Y27" s="25">
        <f t="shared" si="0"/>
        <v>14770.9</v>
      </c>
      <c r="Z27" s="21" t="s">
        <v>2</v>
      </c>
    </row>
    <row r="28" spans="1:26" ht="15.75" x14ac:dyDescent="0.25">
      <c r="A28" s="35"/>
      <c r="B28" s="4" t="s">
        <v>12</v>
      </c>
      <c r="C28" s="25">
        <v>1653</v>
      </c>
      <c r="D28" s="21" t="s">
        <v>2</v>
      </c>
      <c r="E28" s="25">
        <v>2081.9</v>
      </c>
      <c r="F28" s="21" t="s">
        <v>2</v>
      </c>
      <c r="G28" s="25">
        <v>0</v>
      </c>
      <c r="H28" s="21" t="s">
        <v>2</v>
      </c>
      <c r="I28" s="25">
        <v>1475.2</v>
      </c>
      <c r="J28" s="21" t="s">
        <v>2</v>
      </c>
      <c r="K28" s="25">
        <v>2600.8000000000002</v>
      </c>
      <c r="L28" s="21" t="s">
        <v>2</v>
      </c>
      <c r="M28" s="25">
        <v>0</v>
      </c>
      <c r="N28" s="21" t="s">
        <v>2</v>
      </c>
      <c r="O28" s="25">
        <v>1442.8</v>
      </c>
      <c r="P28" s="21" t="s">
        <v>2</v>
      </c>
      <c r="Q28" s="25">
        <v>0</v>
      </c>
      <c r="R28" s="21" t="s">
        <v>2</v>
      </c>
      <c r="S28" s="25">
        <v>619.79999999999995</v>
      </c>
      <c r="T28" s="21" t="s">
        <v>2</v>
      </c>
      <c r="U28" s="25">
        <v>311</v>
      </c>
      <c r="V28" s="21" t="s">
        <v>2</v>
      </c>
      <c r="W28" s="25">
        <v>622.9</v>
      </c>
      <c r="X28" s="21" t="s">
        <v>2</v>
      </c>
      <c r="Y28" s="25">
        <f t="shared" si="0"/>
        <v>10807.4</v>
      </c>
      <c r="Z28" s="21" t="s">
        <v>2</v>
      </c>
    </row>
    <row r="29" spans="1:26" ht="15.75" x14ac:dyDescent="0.25">
      <c r="A29" s="35"/>
      <c r="B29" s="4" t="s">
        <v>13</v>
      </c>
      <c r="C29" s="25">
        <v>105.4</v>
      </c>
      <c r="D29" s="21" t="s">
        <v>2</v>
      </c>
      <c r="E29" s="25">
        <v>84</v>
      </c>
      <c r="F29" s="21" t="s">
        <v>2</v>
      </c>
      <c r="G29" s="25">
        <v>35.299999999999997</v>
      </c>
      <c r="H29" s="21" t="s">
        <v>2</v>
      </c>
      <c r="I29" s="25">
        <v>73.5</v>
      </c>
      <c r="J29" s="21" t="s">
        <v>2</v>
      </c>
      <c r="K29" s="25">
        <v>79.3</v>
      </c>
      <c r="L29" s="21" t="s">
        <v>2</v>
      </c>
      <c r="M29" s="25">
        <v>61.1</v>
      </c>
      <c r="N29" s="21" t="s">
        <v>2</v>
      </c>
      <c r="O29" s="25">
        <v>113.5</v>
      </c>
      <c r="P29" s="21" t="s">
        <v>2</v>
      </c>
      <c r="Q29" s="25">
        <v>14</v>
      </c>
      <c r="R29" s="21" t="s">
        <v>2</v>
      </c>
      <c r="S29" s="25">
        <v>40.5</v>
      </c>
      <c r="T29" s="21" t="s">
        <v>2</v>
      </c>
      <c r="U29" s="25">
        <v>66.900000000000006</v>
      </c>
      <c r="V29" s="21" t="s">
        <v>2</v>
      </c>
      <c r="W29" s="25">
        <v>52.4</v>
      </c>
      <c r="X29" s="21" t="s">
        <v>2</v>
      </c>
      <c r="Y29" s="25">
        <f t="shared" si="0"/>
        <v>725.9</v>
      </c>
      <c r="Z29" s="21" t="s">
        <v>2</v>
      </c>
    </row>
    <row r="30" spans="1:26" ht="15.75" x14ac:dyDescent="0.25">
      <c r="A30" s="35"/>
      <c r="B30" s="4" t="s">
        <v>14</v>
      </c>
      <c r="C30" s="25">
        <v>146</v>
      </c>
      <c r="D30" s="21" t="s">
        <v>2</v>
      </c>
      <c r="E30" s="25">
        <v>43.4</v>
      </c>
      <c r="F30" s="21" t="s">
        <v>2</v>
      </c>
      <c r="G30" s="25">
        <v>6.8</v>
      </c>
      <c r="H30" s="21" t="s">
        <v>2</v>
      </c>
      <c r="I30" s="25">
        <v>85.1</v>
      </c>
      <c r="J30" s="21" t="s">
        <v>2</v>
      </c>
      <c r="K30" s="25">
        <v>203.5</v>
      </c>
      <c r="L30" s="21" t="s">
        <v>2</v>
      </c>
      <c r="M30" s="25">
        <v>191.4</v>
      </c>
      <c r="N30" s="21" t="s">
        <v>2</v>
      </c>
      <c r="O30" s="25">
        <v>114.3</v>
      </c>
      <c r="P30" s="21" t="s">
        <v>2</v>
      </c>
      <c r="Q30" s="25">
        <v>38.5</v>
      </c>
      <c r="R30" s="21" t="s">
        <v>2</v>
      </c>
      <c r="S30" s="25">
        <v>99</v>
      </c>
      <c r="T30" s="21" t="s">
        <v>2</v>
      </c>
      <c r="U30" s="25">
        <v>30.8</v>
      </c>
      <c r="V30" s="21" t="s">
        <v>2</v>
      </c>
      <c r="W30" s="25">
        <v>175.2</v>
      </c>
      <c r="X30" s="21" t="s">
        <v>2</v>
      </c>
      <c r="Y30" s="25">
        <f t="shared" si="0"/>
        <v>1134</v>
      </c>
      <c r="Z30" s="21" t="s">
        <v>2</v>
      </c>
    </row>
    <row r="31" spans="1:26" ht="25.5" x14ac:dyDescent="0.25">
      <c r="A31" s="35"/>
      <c r="B31" s="4" t="s">
        <v>16</v>
      </c>
      <c r="C31" s="21" t="s">
        <v>2</v>
      </c>
      <c r="D31" s="21" t="s">
        <v>2</v>
      </c>
      <c r="E31" s="21" t="s">
        <v>2</v>
      </c>
      <c r="F31" s="21" t="s">
        <v>2</v>
      </c>
      <c r="G31" s="21" t="s">
        <v>2</v>
      </c>
      <c r="H31" s="21" t="s">
        <v>2</v>
      </c>
      <c r="I31" s="21" t="s">
        <v>2</v>
      </c>
      <c r="J31" s="21" t="s">
        <v>2</v>
      </c>
      <c r="K31" s="21" t="s">
        <v>2</v>
      </c>
      <c r="L31" s="21" t="s">
        <v>2</v>
      </c>
      <c r="M31" s="21" t="s">
        <v>2</v>
      </c>
      <c r="N31" s="21" t="s">
        <v>2</v>
      </c>
      <c r="O31" s="21" t="s">
        <v>2</v>
      </c>
      <c r="P31" s="21" t="s">
        <v>2</v>
      </c>
      <c r="Q31" s="21" t="s">
        <v>2</v>
      </c>
      <c r="R31" s="21" t="s">
        <v>2</v>
      </c>
      <c r="S31" s="21" t="s">
        <v>2</v>
      </c>
      <c r="T31" s="21" t="s">
        <v>2</v>
      </c>
      <c r="U31" s="21" t="s">
        <v>2</v>
      </c>
      <c r="V31" s="21" t="s">
        <v>2</v>
      </c>
      <c r="W31" s="21" t="s">
        <v>2</v>
      </c>
      <c r="X31" s="21" t="s">
        <v>2</v>
      </c>
      <c r="Y31" s="21" t="s">
        <v>2</v>
      </c>
      <c r="Z31" s="21" t="s">
        <v>2</v>
      </c>
    </row>
    <row r="32" spans="1:26" ht="21.75" customHeight="1" x14ac:dyDescent="0.25">
      <c r="A32" s="35"/>
      <c r="B32" s="4" t="s">
        <v>15</v>
      </c>
      <c r="C32" s="21" t="s">
        <v>2</v>
      </c>
      <c r="D32" s="21" t="s">
        <v>2</v>
      </c>
      <c r="E32" s="21" t="s">
        <v>2</v>
      </c>
      <c r="F32" s="21" t="s">
        <v>2</v>
      </c>
      <c r="G32" s="21" t="s">
        <v>2</v>
      </c>
      <c r="H32" s="21" t="s">
        <v>2</v>
      </c>
      <c r="I32" s="21" t="s">
        <v>2</v>
      </c>
      <c r="J32" s="21" t="s">
        <v>2</v>
      </c>
      <c r="K32" s="21" t="s">
        <v>2</v>
      </c>
      <c r="L32" s="21" t="s">
        <v>2</v>
      </c>
      <c r="M32" s="21" t="s">
        <v>2</v>
      </c>
      <c r="N32" s="21" t="s">
        <v>2</v>
      </c>
      <c r="O32" s="21" t="s">
        <v>2</v>
      </c>
      <c r="P32" s="21" t="s">
        <v>2</v>
      </c>
      <c r="Q32" s="21" t="s">
        <v>2</v>
      </c>
      <c r="R32" s="21" t="s">
        <v>2</v>
      </c>
      <c r="S32" s="21" t="s">
        <v>2</v>
      </c>
      <c r="T32" s="21" t="s">
        <v>2</v>
      </c>
      <c r="U32" s="21" t="s">
        <v>2</v>
      </c>
      <c r="V32" s="21" t="s">
        <v>2</v>
      </c>
      <c r="W32" s="21" t="s">
        <v>2</v>
      </c>
      <c r="X32" s="21" t="s">
        <v>2</v>
      </c>
      <c r="Y32" s="25" t="s">
        <v>2</v>
      </c>
      <c r="Z32" s="21" t="s">
        <v>2</v>
      </c>
    </row>
    <row r="33" spans="1:26" ht="77.25" x14ac:dyDescent="0.25">
      <c r="A33" s="33">
        <v>7</v>
      </c>
      <c r="B33" s="28" t="s">
        <v>53</v>
      </c>
      <c r="C33" s="23">
        <f>C35/C34*100</f>
        <v>54.393049437102292</v>
      </c>
      <c r="D33" s="21">
        <v>0</v>
      </c>
      <c r="E33" s="23">
        <f t="shared" ref="E33:Y33" si="4">E35/E34*100</f>
        <v>61.761318330823066</v>
      </c>
      <c r="F33" s="21">
        <v>0</v>
      </c>
      <c r="G33" s="23">
        <f t="shared" si="4"/>
        <v>51.549652118912078</v>
      </c>
      <c r="H33" s="21">
        <v>0</v>
      </c>
      <c r="I33" s="23">
        <f t="shared" si="4"/>
        <v>74.092788240698212</v>
      </c>
      <c r="J33" s="21">
        <v>0</v>
      </c>
      <c r="K33" s="23">
        <f t="shared" si="4"/>
        <v>79.491109748620474</v>
      </c>
      <c r="L33" s="21">
        <v>0</v>
      </c>
      <c r="M33" s="23">
        <f t="shared" si="4"/>
        <v>57.162293488824098</v>
      </c>
      <c r="N33" s="21">
        <v>0</v>
      </c>
      <c r="O33" s="23">
        <f t="shared" si="4"/>
        <v>74.377945573404958</v>
      </c>
      <c r="P33" s="21">
        <v>0</v>
      </c>
      <c r="Q33" s="23">
        <f t="shared" si="4"/>
        <v>43.506493506493506</v>
      </c>
      <c r="R33" s="21">
        <v>0</v>
      </c>
      <c r="S33" s="23">
        <f t="shared" si="4"/>
        <v>45.698745698745697</v>
      </c>
      <c r="T33" s="21">
        <v>0</v>
      </c>
      <c r="U33" s="23">
        <f t="shared" si="4"/>
        <v>60.78542433682621</v>
      </c>
      <c r="V33" s="21">
        <v>0</v>
      </c>
      <c r="W33" s="23">
        <f t="shared" si="4"/>
        <v>96.963597349081851</v>
      </c>
      <c r="X33" s="21">
        <v>5</v>
      </c>
      <c r="Y33" s="23">
        <f t="shared" si="4"/>
        <v>81.573917760439642</v>
      </c>
      <c r="Z33" s="22">
        <f>D33+F33+H33+J33+L33+N33+P33+R33+T33+V33+X33</f>
        <v>5</v>
      </c>
    </row>
    <row r="34" spans="1:26" ht="63.75" x14ac:dyDescent="0.25">
      <c r="A34" s="33"/>
      <c r="B34" s="4" t="s">
        <v>54</v>
      </c>
      <c r="C34" s="25">
        <v>817.2</v>
      </c>
      <c r="D34" s="21" t="s">
        <v>2</v>
      </c>
      <c r="E34" s="25">
        <v>1128.7</v>
      </c>
      <c r="F34" s="21" t="s">
        <v>2</v>
      </c>
      <c r="G34" s="25">
        <v>158.1</v>
      </c>
      <c r="H34" s="21" t="s">
        <v>2</v>
      </c>
      <c r="I34" s="25">
        <v>870.8</v>
      </c>
      <c r="J34" s="21" t="s">
        <v>2</v>
      </c>
      <c r="K34" s="25">
        <v>978.6</v>
      </c>
      <c r="L34" s="21" t="s">
        <v>2</v>
      </c>
      <c r="M34" s="25">
        <v>1029</v>
      </c>
      <c r="N34" s="21" t="s">
        <v>2</v>
      </c>
      <c r="O34" s="25">
        <v>1973.3</v>
      </c>
      <c r="P34" s="21" t="s">
        <v>2</v>
      </c>
      <c r="Q34" s="25">
        <v>277.2</v>
      </c>
      <c r="R34" s="21" t="s">
        <v>2</v>
      </c>
      <c r="S34" s="25">
        <v>900.9</v>
      </c>
      <c r="T34" s="21" t="s">
        <v>2</v>
      </c>
      <c r="U34" s="25">
        <v>1059.3</v>
      </c>
      <c r="V34" s="21" t="s">
        <v>2</v>
      </c>
      <c r="W34" s="25">
        <v>10532.2</v>
      </c>
      <c r="X34" s="21" t="s">
        <v>2</v>
      </c>
      <c r="Y34" s="25">
        <f t="shared" si="0"/>
        <v>19725.3</v>
      </c>
      <c r="Z34" s="21" t="s">
        <v>2</v>
      </c>
    </row>
    <row r="35" spans="1:26" ht="63.75" x14ac:dyDescent="0.25">
      <c r="A35" s="33"/>
      <c r="B35" s="4" t="s">
        <v>55</v>
      </c>
      <c r="C35" s="25">
        <v>444.5</v>
      </c>
      <c r="D35" s="21" t="s">
        <v>2</v>
      </c>
      <c r="E35" s="25">
        <v>697.1</v>
      </c>
      <c r="F35" s="21" t="s">
        <v>2</v>
      </c>
      <c r="G35" s="25">
        <v>81.5</v>
      </c>
      <c r="H35" s="21" t="s">
        <v>2</v>
      </c>
      <c r="I35" s="25">
        <v>645.20000000000005</v>
      </c>
      <c r="J35" s="21" t="s">
        <v>2</v>
      </c>
      <c r="K35" s="25">
        <v>777.9</v>
      </c>
      <c r="L35" s="21" t="s">
        <v>2</v>
      </c>
      <c r="M35" s="25">
        <v>588.20000000000005</v>
      </c>
      <c r="N35" s="21" t="s">
        <v>2</v>
      </c>
      <c r="O35" s="25">
        <v>1467.7</v>
      </c>
      <c r="P35" s="21" t="s">
        <v>2</v>
      </c>
      <c r="Q35" s="25">
        <v>120.6</v>
      </c>
      <c r="R35" s="21" t="s">
        <v>2</v>
      </c>
      <c r="S35" s="25">
        <v>411.7</v>
      </c>
      <c r="T35" s="21" t="s">
        <v>2</v>
      </c>
      <c r="U35" s="25">
        <v>643.9</v>
      </c>
      <c r="V35" s="21" t="s">
        <v>2</v>
      </c>
      <c r="W35" s="25">
        <v>10212.4</v>
      </c>
      <c r="X35" s="21" t="s">
        <v>2</v>
      </c>
      <c r="Y35" s="25">
        <f t="shared" si="0"/>
        <v>16090.699999999999</v>
      </c>
      <c r="Z35" s="21" t="s">
        <v>2</v>
      </c>
    </row>
    <row r="36" spans="1:26" ht="26.25" x14ac:dyDescent="0.25">
      <c r="A36" s="33">
        <v>8</v>
      </c>
      <c r="B36" s="28" t="s">
        <v>56</v>
      </c>
      <c r="C36" s="21">
        <v>0</v>
      </c>
      <c r="D36" s="21">
        <v>5</v>
      </c>
      <c r="E36" s="21">
        <v>0</v>
      </c>
      <c r="F36" s="21">
        <v>5</v>
      </c>
      <c r="G36" s="21">
        <v>0</v>
      </c>
      <c r="H36" s="21">
        <v>5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5</v>
      </c>
      <c r="O36" s="21">
        <v>0</v>
      </c>
      <c r="P36" s="21">
        <v>5</v>
      </c>
      <c r="Q36" s="21">
        <v>0</v>
      </c>
      <c r="R36" s="21">
        <v>5</v>
      </c>
      <c r="S36" s="21">
        <v>0</v>
      </c>
      <c r="T36" s="21">
        <v>5</v>
      </c>
      <c r="U36" s="21">
        <v>0</v>
      </c>
      <c r="V36" s="21">
        <v>5</v>
      </c>
      <c r="W36" s="21">
        <v>0</v>
      </c>
      <c r="X36" s="21">
        <v>5</v>
      </c>
      <c r="Y36" s="25"/>
      <c r="Z36" s="22">
        <f>D36+F36+H36+J36+L36+N36+P36+R36+T36+V36+X36</f>
        <v>55</v>
      </c>
    </row>
    <row r="37" spans="1:26" ht="63.75" x14ac:dyDescent="0.25">
      <c r="A37" s="33"/>
      <c r="B37" s="4" t="s">
        <v>57</v>
      </c>
      <c r="C37" s="21">
        <v>0</v>
      </c>
      <c r="D37" s="21" t="s">
        <v>2</v>
      </c>
      <c r="E37" s="21">
        <v>0</v>
      </c>
      <c r="F37" s="21" t="s">
        <v>2</v>
      </c>
      <c r="G37" s="21">
        <v>0</v>
      </c>
      <c r="H37" s="21" t="s">
        <v>2</v>
      </c>
      <c r="I37" s="21">
        <v>0</v>
      </c>
      <c r="J37" s="21" t="s">
        <v>2</v>
      </c>
      <c r="K37" s="21">
        <v>0</v>
      </c>
      <c r="L37" s="21" t="s">
        <v>2</v>
      </c>
      <c r="M37" s="21">
        <v>0</v>
      </c>
      <c r="N37" s="21" t="s">
        <v>2</v>
      </c>
      <c r="O37" s="21">
        <v>0</v>
      </c>
      <c r="P37" s="21" t="s">
        <v>2</v>
      </c>
      <c r="Q37" s="21">
        <v>0</v>
      </c>
      <c r="R37" s="21" t="s">
        <v>2</v>
      </c>
      <c r="S37" s="21">
        <v>0</v>
      </c>
      <c r="T37" s="21" t="s">
        <v>2</v>
      </c>
      <c r="U37" s="21">
        <v>0</v>
      </c>
      <c r="V37" s="21" t="s">
        <v>2</v>
      </c>
      <c r="W37" s="21">
        <v>0</v>
      </c>
      <c r="X37" s="21" t="s">
        <v>2</v>
      </c>
      <c r="Y37" s="25">
        <f t="shared" si="0"/>
        <v>0</v>
      </c>
      <c r="Z37" s="21" t="s">
        <v>2</v>
      </c>
    </row>
    <row r="38" spans="1:26" ht="39" x14ac:dyDescent="0.25">
      <c r="A38" s="33">
        <v>9</v>
      </c>
      <c r="B38" s="28" t="s">
        <v>17</v>
      </c>
      <c r="C38" s="21">
        <v>0</v>
      </c>
      <c r="D38" s="21">
        <v>5</v>
      </c>
      <c r="E38" s="21">
        <v>0</v>
      </c>
      <c r="F38" s="21">
        <v>5</v>
      </c>
      <c r="G38" s="21">
        <v>0</v>
      </c>
      <c r="H38" s="21">
        <v>5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5</v>
      </c>
      <c r="O38" s="21">
        <v>0</v>
      </c>
      <c r="P38" s="21">
        <v>5</v>
      </c>
      <c r="Q38" s="21">
        <v>0</v>
      </c>
      <c r="R38" s="21">
        <v>5</v>
      </c>
      <c r="S38" s="21">
        <v>0</v>
      </c>
      <c r="T38" s="21">
        <v>5</v>
      </c>
      <c r="U38" s="21">
        <v>0</v>
      </c>
      <c r="V38" s="21">
        <v>5</v>
      </c>
      <c r="W38" s="21">
        <v>0</v>
      </c>
      <c r="X38" s="21">
        <v>5</v>
      </c>
      <c r="Y38" s="25"/>
      <c r="Z38" s="22">
        <f>D38+F38+H38+J38+L38+N38+P38+R38+T38+V38+X38</f>
        <v>55</v>
      </c>
    </row>
    <row r="39" spans="1:26" ht="63.75" x14ac:dyDescent="0.25">
      <c r="A39" s="33"/>
      <c r="B39" s="4" t="s">
        <v>58</v>
      </c>
      <c r="C39" s="21">
        <v>0</v>
      </c>
      <c r="D39" s="21" t="s">
        <v>2</v>
      </c>
      <c r="E39" s="21">
        <v>0</v>
      </c>
      <c r="F39" s="21" t="s">
        <v>2</v>
      </c>
      <c r="G39" s="21">
        <v>0</v>
      </c>
      <c r="H39" s="21" t="s">
        <v>2</v>
      </c>
      <c r="I39" s="21">
        <v>0</v>
      </c>
      <c r="J39" s="21" t="s">
        <v>2</v>
      </c>
      <c r="K39" s="21">
        <v>0</v>
      </c>
      <c r="L39" s="21" t="s">
        <v>2</v>
      </c>
      <c r="M39" s="21">
        <v>0</v>
      </c>
      <c r="N39" s="21" t="s">
        <v>2</v>
      </c>
      <c r="O39" s="21">
        <v>0</v>
      </c>
      <c r="P39" s="21" t="s">
        <v>2</v>
      </c>
      <c r="Q39" s="21">
        <v>0</v>
      </c>
      <c r="R39" s="21" t="s">
        <v>2</v>
      </c>
      <c r="S39" s="21">
        <v>0</v>
      </c>
      <c r="T39" s="21" t="s">
        <v>2</v>
      </c>
      <c r="U39" s="21">
        <v>0</v>
      </c>
      <c r="V39" s="21" t="s">
        <v>2</v>
      </c>
      <c r="W39" s="21">
        <v>0</v>
      </c>
      <c r="X39" s="21" t="s">
        <v>2</v>
      </c>
      <c r="Y39" s="25">
        <f t="shared" si="0"/>
        <v>0</v>
      </c>
      <c r="Z39" s="21" t="s">
        <v>2</v>
      </c>
    </row>
    <row r="40" spans="1:26" ht="51.75" x14ac:dyDescent="0.25">
      <c r="A40" s="33">
        <v>10</v>
      </c>
      <c r="B40" s="28" t="s">
        <v>59</v>
      </c>
      <c r="C40" s="32" t="s">
        <v>80</v>
      </c>
      <c r="D40" s="21">
        <v>0</v>
      </c>
      <c r="E40" s="32" t="s">
        <v>80</v>
      </c>
      <c r="F40" s="21">
        <v>0</v>
      </c>
      <c r="G40" s="21">
        <v>0</v>
      </c>
      <c r="H40" s="21">
        <v>5</v>
      </c>
      <c r="I40" s="27">
        <f>I41/I42*100</f>
        <v>240</v>
      </c>
      <c r="J40" s="21">
        <v>0</v>
      </c>
      <c r="K40" s="32" t="s">
        <v>80</v>
      </c>
      <c r="L40" s="21">
        <v>0</v>
      </c>
      <c r="M40" s="32" t="s">
        <v>80</v>
      </c>
      <c r="N40" s="21">
        <v>0</v>
      </c>
      <c r="O40" s="32" t="s">
        <v>80</v>
      </c>
      <c r="P40" s="21">
        <v>0</v>
      </c>
      <c r="Q40" s="32" t="s">
        <v>80</v>
      </c>
      <c r="R40" s="21">
        <v>0</v>
      </c>
      <c r="S40" s="32" t="s">
        <v>80</v>
      </c>
      <c r="T40" s="21">
        <v>0</v>
      </c>
      <c r="U40" s="23">
        <v>0</v>
      </c>
      <c r="V40" s="21">
        <v>5</v>
      </c>
      <c r="W40" s="32" t="s">
        <v>80</v>
      </c>
      <c r="X40" s="21">
        <v>0</v>
      </c>
      <c r="Y40" s="32" t="s">
        <v>80</v>
      </c>
      <c r="Z40" s="22">
        <f>D40+F40+H40+J40+L40+N40+P40+R40+T40+V40+X40</f>
        <v>10</v>
      </c>
    </row>
    <row r="41" spans="1:26" ht="66.75" customHeight="1" x14ac:dyDescent="0.25">
      <c r="A41" s="33"/>
      <c r="B41" s="4" t="s">
        <v>60</v>
      </c>
      <c r="C41" s="21">
        <v>80</v>
      </c>
      <c r="D41" s="21" t="s">
        <v>2</v>
      </c>
      <c r="E41" s="21">
        <v>30</v>
      </c>
      <c r="F41" s="21" t="s">
        <v>2</v>
      </c>
      <c r="G41" s="21">
        <v>0</v>
      </c>
      <c r="H41" s="21" t="s">
        <v>2</v>
      </c>
      <c r="I41" s="21">
        <v>30</v>
      </c>
      <c r="J41" s="21" t="s">
        <v>2</v>
      </c>
      <c r="K41" s="21">
        <v>57.5</v>
      </c>
      <c r="L41" s="21" t="s">
        <v>2</v>
      </c>
      <c r="M41" s="21">
        <v>60</v>
      </c>
      <c r="N41" s="21" t="s">
        <v>2</v>
      </c>
      <c r="O41" s="21">
        <v>97.5</v>
      </c>
      <c r="P41" s="21" t="s">
        <v>2</v>
      </c>
      <c r="Q41" s="21">
        <v>40</v>
      </c>
      <c r="R41" s="21" t="s">
        <v>2</v>
      </c>
      <c r="S41" s="21">
        <v>40</v>
      </c>
      <c r="T41" s="21" t="s">
        <v>2</v>
      </c>
      <c r="U41" s="21">
        <v>0</v>
      </c>
      <c r="V41" s="21" t="s">
        <v>2</v>
      </c>
      <c r="W41" s="21">
        <v>30</v>
      </c>
      <c r="X41" s="21" t="s">
        <v>2</v>
      </c>
      <c r="Y41" s="25">
        <f>C41+E41+G41+I41+K41+M41+O41+Q41+S41+U41+W41</f>
        <v>465</v>
      </c>
      <c r="Z41" s="21" t="s">
        <v>2</v>
      </c>
    </row>
    <row r="42" spans="1:26" ht="63.75" x14ac:dyDescent="0.25">
      <c r="A42" s="33"/>
      <c r="B42" s="4" t="s">
        <v>61</v>
      </c>
      <c r="C42" s="21">
        <v>0</v>
      </c>
      <c r="D42" s="21" t="s">
        <v>2</v>
      </c>
      <c r="E42" s="21">
        <v>0</v>
      </c>
      <c r="F42" s="21" t="s">
        <v>2</v>
      </c>
      <c r="G42" s="21">
        <v>0</v>
      </c>
      <c r="H42" s="21" t="s">
        <v>2</v>
      </c>
      <c r="I42" s="21">
        <v>12.5</v>
      </c>
      <c r="J42" s="21" t="s">
        <v>2</v>
      </c>
      <c r="K42" s="21">
        <v>0</v>
      </c>
      <c r="L42" s="21" t="s">
        <v>2</v>
      </c>
      <c r="M42" s="21">
        <v>0</v>
      </c>
      <c r="N42" s="21" t="s">
        <v>2</v>
      </c>
      <c r="O42" s="21">
        <v>0</v>
      </c>
      <c r="P42" s="21" t="s">
        <v>2</v>
      </c>
      <c r="Q42" s="21">
        <v>0</v>
      </c>
      <c r="R42" s="21" t="s">
        <v>2</v>
      </c>
      <c r="S42" s="21">
        <v>0</v>
      </c>
      <c r="T42" s="21" t="s">
        <v>2</v>
      </c>
      <c r="U42" s="21">
        <v>0</v>
      </c>
      <c r="V42" s="21" t="s">
        <v>2</v>
      </c>
      <c r="W42" s="21">
        <v>0</v>
      </c>
      <c r="X42" s="21" t="s">
        <v>2</v>
      </c>
      <c r="Y42" s="25">
        <f>C42+E42+G42+I42+K42+M42+O42+Q42+S42+U42+W42</f>
        <v>12.5</v>
      </c>
      <c r="Z42" s="21" t="s">
        <v>2</v>
      </c>
    </row>
    <row r="43" spans="1:26" ht="77.25" x14ac:dyDescent="0.25">
      <c r="A43" s="33">
        <v>11</v>
      </c>
      <c r="B43" s="28" t="s">
        <v>64</v>
      </c>
      <c r="C43" s="21">
        <v>0</v>
      </c>
      <c r="D43" s="21">
        <v>5</v>
      </c>
      <c r="E43" s="21">
        <v>0</v>
      </c>
      <c r="F43" s="21">
        <v>5</v>
      </c>
      <c r="G43" s="21">
        <v>0</v>
      </c>
      <c r="H43" s="21">
        <v>5</v>
      </c>
      <c r="I43" s="21">
        <v>0</v>
      </c>
      <c r="J43" s="21">
        <v>5</v>
      </c>
      <c r="K43" s="21">
        <v>0</v>
      </c>
      <c r="L43" s="21">
        <v>5</v>
      </c>
      <c r="M43" s="21">
        <v>0</v>
      </c>
      <c r="N43" s="21">
        <v>5</v>
      </c>
      <c r="O43" s="21">
        <v>0</v>
      </c>
      <c r="P43" s="21">
        <v>5</v>
      </c>
      <c r="Q43" s="21">
        <v>0</v>
      </c>
      <c r="R43" s="21">
        <v>5</v>
      </c>
      <c r="S43" s="21">
        <v>0</v>
      </c>
      <c r="T43" s="21">
        <v>5</v>
      </c>
      <c r="U43" s="21">
        <v>0</v>
      </c>
      <c r="V43" s="21">
        <v>5</v>
      </c>
      <c r="W43" s="21">
        <v>0</v>
      </c>
      <c r="X43" s="21">
        <v>5</v>
      </c>
      <c r="Y43" s="25"/>
      <c r="Z43" s="22">
        <f>D43+F43+H43+J43+L43+N43+P43+R43+T43+V43+X43</f>
        <v>55</v>
      </c>
    </row>
    <row r="44" spans="1:26" ht="76.5" x14ac:dyDescent="0.25">
      <c r="A44" s="33"/>
      <c r="B44" s="4" t="s">
        <v>63</v>
      </c>
      <c r="C44" s="21">
        <v>0</v>
      </c>
      <c r="D44" s="21" t="s">
        <v>2</v>
      </c>
      <c r="E44" s="21">
        <v>0</v>
      </c>
      <c r="F44" s="21" t="s">
        <v>2</v>
      </c>
      <c r="G44" s="21">
        <v>0</v>
      </c>
      <c r="H44" s="21" t="s">
        <v>2</v>
      </c>
      <c r="I44" s="21">
        <v>0</v>
      </c>
      <c r="J44" s="21" t="s">
        <v>2</v>
      </c>
      <c r="K44" s="21">
        <v>0</v>
      </c>
      <c r="L44" s="21" t="s">
        <v>2</v>
      </c>
      <c r="M44" s="21">
        <v>0</v>
      </c>
      <c r="N44" s="21" t="s">
        <v>2</v>
      </c>
      <c r="O44" s="21">
        <v>0</v>
      </c>
      <c r="P44" s="21" t="s">
        <v>2</v>
      </c>
      <c r="Q44" s="21">
        <v>0</v>
      </c>
      <c r="R44" s="21" t="s">
        <v>2</v>
      </c>
      <c r="S44" s="21">
        <v>0</v>
      </c>
      <c r="T44" s="21" t="s">
        <v>2</v>
      </c>
      <c r="U44" s="21">
        <v>0</v>
      </c>
      <c r="V44" s="21" t="s">
        <v>2</v>
      </c>
      <c r="W44" s="21">
        <v>0</v>
      </c>
      <c r="X44" s="21" t="s">
        <v>2</v>
      </c>
      <c r="Y44" s="25">
        <f>C44+E44+G44+I44+K44+M44+O44+Q44+S44+U44+W44</f>
        <v>0</v>
      </c>
      <c r="Z44" s="21" t="s">
        <v>2</v>
      </c>
    </row>
    <row r="45" spans="1:26" ht="69.75" customHeight="1" x14ac:dyDescent="0.25">
      <c r="A45" s="33">
        <v>12</v>
      </c>
      <c r="B45" s="28" t="s">
        <v>65</v>
      </c>
      <c r="C45" s="21">
        <v>0</v>
      </c>
      <c r="D45" s="21">
        <v>5</v>
      </c>
      <c r="E45" s="21">
        <v>0</v>
      </c>
      <c r="F45" s="21">
        <v>5</v>
      </c>
      <c r="G45" s="21">
        <v>0</v>
      </c>
      <c r="H45" s="21">
        <v>5</v>
      </c>
      <c r="I45" s="21">
        <v>0</v>
      </c>
      <c r="J45" s="21">
        <v>5</v>
      </c>
      <c r="K45" s="21">
        <v>0</v>
      </c>
      <c r="L45" s="21">
        <v>5</v>
      </c>
      <c r="M45" s="21">
        <v>0</v>
      </c>
      <c r="N45" s="21">
        <v>5</v>
      </c>
      <c r="O45" s="21">
        <v>0</v>
      </c>
      <c r="P45" s="21">
        <v>5</v>
      </c>
      <c r="Q45" s="21">
        <v>0</v>
      </c>
      <c r="R45" s="21">
        <v>5</v>
      </c>
      <c r="S45" s="21">
        <v>0</v>
      </c>
      <c r="T45" s="21">
        <v>5</v>
      </c>
      <c r="U45" s="21">
        <v>0</v>
      </c>
      <c r="V45" s="21">
        <v>5</v>
      </c>
      <c r="W45" s="21">
        <v>0</v>
      </c>
      <c r="X45" s="21">
        <v>5</v>
      </c>
      <c r="Y45" s="25">
        <v>0</v>
      </c>
      <c r="Z45" s="22">
        <f>D45+F45+H45+J45+L45+N45+P45+R45+T45+V45+X45</f>
        <v>55</v>
      </c>
    </row>
    <row r="46" spans="1:26" ht="63.75" x14ac:dyDescent="0.25">
      <c r="A46" s="33"/>
      <c r="B46" s="4" t="s">
        <v>66</v>
      </c>
      <c r="C46" s="21">
        <v>0</v>
      </c>
      <c r="D46" s="21" t="s">
        <v>2</v>
      </c>
      <c r="E46" s="21">
        <v>0</v>
      </c>
      <c r="F46" s="21" t="s">
        <v>2</v>
      </c>
      <c r="G46" s="21">
        <v>0</v>
      </c>
      <c r="H46" s="21" t="s">
        <v>2</v>
      </c>
      <c r="I46" s="21">
        <v>0</v>
      </c>
      <c r="J46" s="21" t="s">
        <v>2</v>
      </c>
      <c r="K46" s="21">
        <v>0</v>
      </c>
      <c r="L46" s="21" t="s">
        <v>2</v>
      </c>
      <c r="M46" s="21">
        <v>0</v>
      </c>
      <c r="N46" s="21" t="s">
        <v>2</v>
      </c>
      <c r="O46" s="21">
        <v>0</v>
      </c>
      <c r="P46" s="21" t="s">
        <v>2</v>
      </c>
      <c r="Q46" s="21">
        <v>0</v>
      </c>
      <c r="R46" s="21" t="s">
        <v>2</v>
      </c>
      <c r="S46" s="21">
        <v>0</v>
      </c>
      <c r="T46" s="21" t="s">
        <v>2</v>
      </c>
      <c r="U46" s="21">
        <v>0</v>
      </c>
      <c r="V46" s="21" t="s">
        <v>2</v>
      </c>
      <c r="W46" s="21">
        <v>0</v>
      </c>
      <c r="X46" s="21" t="s">
        <v>2</v>
      </c>
      <c r="Y46" s="25">
        <f>C46+E46+G46+I46+K46+M46+O46+Q46+S46+U46+W46</f>
        <v>0</v>
      </c>
      <c r="Z46" s="21" t="s">
        <v>2</v>
      </c>
    </row>
    <row r="47" spans="1:26" ht="179.25" x14ac:dyDescent="0.25">
      <c r="A47" s="33">
        <v>13</v>
      </c>
      <c r="B47" s="28" t="s">
        <v>67</v>
      </c>
      <c r="C47" s="21" t="s">
        <v>24</v>
      </c>
      <c r="D47" s="21">
        <v>5</v>
      </c>
      <c r="E47" s="21" t="s">
        <v>24</v>
      </c>
      <c r="F47" s="21">
        <v>5</v>
      </c>
      <c r="G47" s="21" t="s">
        <v>24</v>
      </c>
      <c r="H47" s="21">
        <v>5</v>
      </c>
      <c r="I47" s="21" t="s">
        <v>24</v>
      </c>
      <c r="J47" s="21">
        <v>5</v>
      </c>
      <c r="K47" s="21" t="s">
        <v>24</v>
      </c>
      <c r="L47" s="21">
        <v>5</v>
      </c>
      <c r="M47" s="21" t="s">
        <v>24</v>
      </c>
      <c r="N47" s="21">
        <v>5</v>
      </c>
      <c r="O47" s="21" t="s">
        <v>24</v>
      </c>
      <c r="P47" s="21">
        <v>5</v>
      </c>
      <c r="Q47" s="21" t="s">
        <v>24</v>
      </c>
      <c r="R47" s="21">
        <v>5</v>
      </c>
      <c r="S47" s="21" t="s">
        <v>24</v>
      </c>
      <c r="T47" s="21">
        <v>5</v>
      </c>
      <c r="U47" s="21" t="s">
        <v>24</v>
      </c>
      <c r="V47" s="21">
        <v>5</v>
      </c>
      <c r="W47" s="21" t="s">
        <v>24</v>
      </c>
      <c r="X47" s="21">
        <v>5</v>
      </c>
      <c r="Y47" s="25" t="s">
        <v>24</v>
      </c>
      <c r="Z47" s="22">
        <f>D47+F47+H47+J47+L47+N47+P47+R47+T47+V47+X47</f>
        <v>55</v>
      </c>
    </row>
    <row r="48" spans="1:26" ht="131.25" customHeight="1" x14ac:dyDescent="0.25">
      <c r="A48" s="33"/>
      <c r="B48" s="4" t="s">
        <v>68</v>
      </c>
      <c r="C48" s="21"/>
      <c r="D48" s="21" t="s">
        <v>2</v>
      </c>
      <c r="E48" s="21"/>
      <c r="F48" s="21" t="s">
        <v>2</v>
      </c>
      <c r="G48" s="21"/>
      <c r="H48" s="21" t="s">
        <v>2</v>
      </c>
      <c r="I48" s="21"/>
      <c r="J48" s="21" t="s">
        <v>2</v>
      </c>
      <c r="K48" s="21"/>
      <c r="L48" s="21" t="s">
        <v>2</v>
      </c>
      <c r="M48" s="21"/>
      <c r="N48" s="21" t="s">
        <v>2</v>
      </c>
      <c r="O48" s="21"/>
      <c r="P48" s="21" t="s">
        <v>2</v>
      </c>
      <c r="Q48" s="21"/>
      <c r="R48" s="21" t="s">
        <v>2</v>
      </c>
      <c r="S48" s="21"/>
      <c r="T48" s="21" t="s">
        <v>2</v>
      </c>
      <c r="U48" s="21"/>
      <c r="V48" s="21" t="s">
        <v>2</v>
      </c>
      <c r="W48" s="21"/>
      <c r="X48" s="21" t="s">
        <v>2</v>
      </c>
      <c r="Y48" s="25"/>
      <c r="Z48" s="21" t="s">
        <v>2</v>
      </c>
    </row>
    <row r="49" spans="1:26" ht="126" customHeight="1" x14ac:dyDescent="0.25">
      <c r="A49" s="33"/>
      <c r="B49" s="4" t="s">
        <v>69</v>
      </c>
      <c r="C49" s="21" t="s">
        <v>24</v>
      </c>
      <c r="D49" s="21" t="s">
        <v>2</v>
      </c>
      <c r="E49" s="21" t="s">
        <v>24</v>
      </c>
      <c r="F49" s="21" t="s">
        <v>2</v>
      </c>
      <c r="G49" s="21" t="s">
        <v>24</v>
      </c>
      <c r="H49" s="21" t="s">
        <v>2</v>
      </c>
      <c r="I49" s="21" t="s">
        <v>24</v>
      </c>
      <c r="J49" s="21" t="s">
        <v>2</v>
      </c>
      <c r="K49" s="21" t="s">
        <v>24</v>
      </c>
      <c r="L49" s="21" t="s">
        <v>2</v>
      </c>
      <c r="M49" s="21" t="s">
        <v>24</v>
      </c>
      <c r="N49" s="21" t="s">
        <v>2</v>
      </c>
      <c r="O49" s="21" t="s">
        <v>24</v>
      </c>
      <c r="P49" s="21" t="s">
        <v>2</v>
      </c>
      <c r="Q49" s="21" t="s">
        <v>24</v>
      </c>
      <c r="R49" s="21" t="s">
        <v>2</v>
      </c>
      <c r="S49" s="21" t="s">
        <v>24</v>
      </c>
      <c r="T49" s="21" t="s">
        <v>2</v>
      </c>
      <c r="U49" s="21" t="s">
        <v>24</v>
      </c>
      <c r="V49" s="21" t="s">
        <v>2</v>
      </c>
      <c r="W49" s="21" t="s">
        <v>24</v>
      </c>
      <c r="X49" s="21" t="s">
        <v>2</v>
      </c>
      <c r="Y49" s="25" t="s">
        <v>24</v>
      </c>
      <c r="Z49" s="21" t="s">
        <v>2</v>
      </c>
    </row>
    <row r="50" spans="1:26" ht="153.75" x14ac:dyDescent="0.25">
      <c r="A50" s="33">
        <v>14</v>
      </c>
      <c r="B50" s="28" t="s">
        <v>70</v>
      </c>
      <c r="C50" s="21">
        <f>C51/C52*100</f>
        <v>0</v>
      </c>
      <c r="D50" s="21">
        <v>5</v>
      </c>
      <c r="E50" s="21">
        <f>E51/E52*100</f>
        <v>0</v>
      </c>
      <c r="F50" s="21">
        <v>5</v>
      </c>
      <c r="G50" s="21">
        <v>0</v>
      </c>
      <c r="H50" s="21">
        <v>5</v>
      </c>
      <c r="I50" s="21">
        <f t="shared" ref="I50:W50" si="5">I51/I52*100</f>
        <v>0</v>
      </c>
      <c r="J50" s="21">
        <v>5</v>
      </c>
      <c r="K50" s="21">
        <f t="shared" si="5"/>
        <v>0</v>
      </c>
      <c r="L50" s="21">
        <v>5</v>
      </c>
      <c r="M50" s="21">
        <f t="shared" si="5"/>
        <v>0</v>
      </c>
      <c r="N50" s="21">
        <v>5</v>
      </c>
      <c r="O50" s="21">
        <v>0</v>
      </c>
      <c r="P50" s="21">
        <v>5</v>
      </c>
      <c r="Q50" s="21">
        <f t="shared" si="5"/>
        <v>0</v>
      </c>
      <c r="R50" s="21">
        <v>5</v>
      </c>
      <c r="S50" s="21">
        <v>0</v>
      </c>
      <c r="T50" s="21">
        <v>5</v>
      </c>
      <c r="U50" s="21">
        <v>0</v>
      </c>
      <c r="V50" s="21">
        <v>5</v>
      </c>
      <c r="W50" s="21">
        <f t="shared" si="5"/>
        <v>0</v>
      </c>
      <c r="X50" s="21">
        <v>5</v>
      </c>
      <c r="Y50" s="21">
        <v>0</v>
      </c>
      <c r="Z50" s="22">
        <f>D50+F50+H50+J50+L50+N50+P50+R50+T50+V50+X50</f>
        <v>55</v>
      </c>
    </row>
    <row r="51" spans="1:26" ht="89.25" x14ac:dyDescent="0.25">
      <c r="A51" s="33"/>
      <c r="B51" s="4" t="s">
        <v>71</v>
      </c>
      <c r="C51" s="21">
        <v>0</v>
      </c>
      <c r="D51" s="21" t="s">
        <v>2</v>
      </c>
      <c r="E51" s="21">
        <v>0</v>
      </c>
      <c r="F51" s="21" t="s">
        <v>2</v>
      </c>
      <c r="G51" s="21">
        <v>0</v>
      </c>
      <c r="H51" s="21" t="s">
        <v>2</v>
      </c>
      <c r="I51" s="21">
        <v>0</v>
      </c>
      <c r="J51" s="21" t="s">
        <v>2</v>
      </c>
      <c r="K51" s="21">
        <v>0</v>
      </c>
      <c r="L51" s="21" t="s">
        <v>2</v>
      </c>
      <c r="M51" s="21">
        <v>0</v>
      </c>
      <c r="N51" s="21" t="s">
        <v>2</v>
      </c>
      <c r="O51" s="21">
        <v>0</v>
      </c>
      <c r="P51" s="21" t="s">
        <v>2</v>
      </c>
      <c r="Q51" s="21">
        <v>0</v>
      </c>
      <c r="R51" s="21" t="s">
        <v>2</v>
      </c>
      <c r="S51" s="21">
        <v>0</v>
      </c>
      <c r="T51" s="21" t="s">
        <v>2</v>
      </c>
      <c r="U51" s="21">
        <v>0</v>
      </c>
      <c r="V51" s="21" t="s">
        <v>2</v>
      </c>
      <c r="W51" s="21">
        <v>0</v>
      </c>
      <c r="X51" s="21" t="s">
        <v>2</v>
      </c>
      <c r="Y51" s="21">
        <f>C51+E51+G51+I51+K51+M51+O51+Q51+S51+U51+W51</f>
        <v>0</v>
      </c>
      <c r="Z51" s="21" t="s">
        <v>2</v>
      </c>
    </row>
    <row r="52" spans="1:26" ht="95.25" customHeight="1" x14ac:dyDescent="0.25">
      <c r="A52" s="33"/>
      <c r="B52" s="4" t="s">
        <v>72</v>
      </c>
      <c r="C52" s="21">
        <v>2923.2</v>
      </c>
      <c r="D52" s="21" t="s">
        <v>2</v>
      </c>
      <c r="E52" s="24">
        <v>1139.0999999999999</v>
      </c>
      <c r="F52" s="21" t="s">
        <v>2</v>
      </c>
      <c r="G52" s="24">
        <v>535</v>
      </c>
      <c r="H52" s="21" t="s">
        <v>2</v>
      </c>
      <c r="I52" s="21">
        <v>1545.1</v>
      </c>
      <c r="J52" s="21" t="s">
        <v>2</v>
      </c>
      <c r="K52" s="24">
        <v>4032.8</v>
      </c>
      <c r="L52" s="21" t="s">
        <v>2</v>
      </c>
      <c r="M52" s="21">
        <v>2089.1999999999998</v>
      </c>
      <c r="N52" s="21" t="s">
        <v>2</v>
      </c>
      <c r="O52" s="21">
        <v>6045.9</v>
      </c>
      <c r="P52" s="21" t="s">
        <v>2</v>
      </c>
      <c r="Q52" s="21">
        <v>219.1</v>
      </c>
      <c r="R52" s="21" t="s">
        <v>2</v>
      </c>
      <c r="S52" s="21">
        <v>136.6</v>
      </c>
      <c r="T52" s="21" t="s">
        <v>2</v>
      </c>
      <c r="U52" s="21">
        <v>0</v>
      </c>
      <c r="V52" s="21" t="s">
        <v>2</v>
      </c>
      <c r="W52" s="24">
        <v>5507.5</v>
      </c>
      <c r="X52" s="21" t="s">
        <v>2</v>
      </c>
      <c r="Y52" s="25">
        <f>C52+E52+G52+I52+K52+M52+O52+Q52+S52+U52+W52</f>
        <v>24173.5</v>
      </c>
      <c r="Z52" s="21" t="s">
        <v>2</v>
      </c>
    </row>
    <row r="53" spans="1:26" ht="39" x14ac:dyDescent="0.25">
      <c r="A53" s="33">
        <v>15</v>
      </c>
      <c r="B53" s="28" t="s">
        <v>74</v>
      </c>
      <c r="C53" s="25">
        <f>C54/C55*100</f>
        <v>2.044320499671572</v>
      </c>
      <c r="D53" s="21">
        <v>5</v>
      </c>
      <c r="E53" s="25">
        <f t="shared" ref="E53:Y53" si="6">E54/E55*100</f>
        <v>2.6562785340654931</v>
      </c>
      <c r="F53" s="21">
        <v>5</v>
      </c>
      <c r="G53" s="25">
        <f t="shared" si="6"/>
        <v>1.003473083602084</v>
      </c>
      <c r="H53" s="21">
        <v>5</v>
      </c>
      <c r="I53" s="25">
        <f t="shared" si="6"/>
        <v>2.8576517679112441</v>
      </c>
      <c r="J53" s="21">
        <v>5</v>
      </c>
      <c r="K53" s="25">
        <f t="shared" si="6"/>
        <v>1.0272771949055624</v>
      </c>
      <c r="L53" s="21">
        <v>5</v>
      </c>
      <c r="M53" s="25">
        <f t="shared" si="6"/>
        <v>1.6734296520293266</v>
      </c>
      <c r="N53" s="21">
        <v>5</v>
      </c>
      <c r="O53" s="25">
        <f t="shared" si="6"/>
        <v>2.2530875113471196</v>
      </c>
      <c r="P53" s="21">
        <v>5</v>
      </c>
      <c r="Q53" s="25">
        <f t="shared" si="6"/>
        <v>0.55645119350980288</v>
      </c>
      <c r="R53" s="21">
        <v>5</v>
      </c>
      <c r="S53" s="25">
        <f t="shared" si="6"/>
        <v>0.38672498406802003</v>
      </c>
      <c r="T53" s="21">
        <v>5</v>
      </c>
      <c r="U53" s="25">
        <f t="shared" si="6"/>
        <v>14.122077429492563</v>
      </c>
      <c r="V53" s="21">
        <v>0</v>
      </c>
      <c r="W53" s="25">
        <f t="shared" si="6"/>
        <v>8.2714334027373146E-2</v>
      </c>
      <c r="X53" s="21">
        <v>5</v>
      </c>
      <c r="Y53" s="25">
        <f t="shared" si="6"/>
        <v>2.2706552407998806</v>
      </c>
      <c r="Z53" s="22">
        <f>D53+F53+H53+J53+L53+N53+P53+R53+T53+V53+X53</f>
        <v>50</v>
      </c>
    </row>
    <row r="54" spans="1:26" ht="48" customHeight="1" x14ac:dyDescent="0.25">
      <c r="A54" s="33"/>
      <c r="B54" s="4" t="s">
        <v>73</v>
      </c>
      <c r="C54" s="25">
        <v>1241.8</v>
      </c>
      <c r="D54" s="21" t="s">
        <v>2</v>
      </c>
      <c r="E54" s="25">
        <v>1469.1</v>
      </c>
      <c r="F54" s="21" t="s">
        <v>2</v>
      </c>
      <c r="G54" s="25">
        <v>161.80000000000001</v>
      </c>
      <c r="H54" s="21" t="s">
        <v>2</v>
      </c>
      <c r="I54" s="25">
        <v>1732.7</v>
      </c>
      <c r="J54" s="21" t="s">
        <v>2</v>
      </c>
      <c r="K54" s="25">
        <v>671</v>
      </c>
      <c r="L54" s="21" t="s">
        <v>2</v>
      </c>
      <c r="M54" s="25">
        <v>971.2</v>
      </c>
      <c r="N54" s="21" t="s">
        <v>2</v>
      </c>
      <c r="O54" s="25">
        <v>1337.8</v>
      </c>
      <c r="P54" s="21" t="s">
        <v>2</v>
      </c>
      <c r="Q54" s="25">
        <v>117.7</v>
      </c>
      <c r="R54" s="21" t="s">
        <v>2</v>
      </c>
      <c r="S54" s="25">
        <v>71</v>
      </c>
      <c r="T54" s="21" t="s">
        <v>2</v>
      </c>
      <c r="U54" s="25">
        <v>2606.3000000000002</v>
      </c>
      <c r="V54" s="21" t="s">
        <v>2</v>
      </c>
      <c r="W54" s="25">
        <v>20.3</v>
      </c>
      <c r="X54" s="21" t="s">
        <v>2</v>
      </c>
      <c r="Y54" s="25">
        <f t="shared" ref="Y54:Y55" si="7">C54+E54+G54+I54+K54+M54+O54+Q54+S54+U54+W54</f>
        <v>10400.699999999999</v>
      </c>
      <c r="Z54" s="21" t="s">
        <v>2</v>
      </c>
    </row>
    <row r="55" spans="1:26" ht="42.75" customHeight="1" x14ac:dyDescent="0.25">
      <c r="A55" s="33"/>
      <c r="B55" s="4" t="s">
        <v>75</v>
      </c>
      <c r="C55" s="25">
        <v>60743.9</v>
      </c>
      <c r="D55" s="21" t="s">
        <v>2</v>
      </c>
      <c r="E55" s="25">
        <v>55306.7</v>
      </c>
      <c r="F55" s="21" t="s">
        <v>2</v>
      </c>
      <c r="G55" s="25">
        <v>16124</v>
      </c>
      <c r="H55" s="21" t="s">
        <v>2</v>
      </c>
      <c r="I55" s="25">
        <v>60633.7</v>
      </c>
      <c r="J55" s="21" t="s">
        <v>2</v>
      </c>
      <c r="K55" s="25">
        <v>65318.3</v>
      </c>
      <c r="L55" s="21" t="s">
        <v>2</v>
      </c>
      <c r="M55" s="25">
        <v>58036.5</v>
      </c>
      <c r="N55" s="21" t="s">
        <v>2</v>
      </c>
      <c r="O55" s="25">
        <v>59376.3</v>
      </c>
      <c r="P55" s="21" t="s">
        <v>2</v>
      </c>
      <c r="Q55" s="25">
        <v>21151.9</v>
      </c>
      <c r="R55" s="21" t="s">
        <v>2</v>
      </c>
      <c r="S55" s="25">
        <v>18359.3</v>
      </c>
      <c r="T55" s="21" t="s">
        <v>2</v>
      </c>
      <c r="U55" s="25">
        <v>18455.5</v>
      </c>
      <c r="V55" s="21" t="s">
        <v>2</v>
      </c>
      <c r="W55" s="25">
        <v>24542.3</v>
      </c>
      <c r="X55" s="21" t="s">
        <v>2</v>
      </c>
      <c r="Y55" s="25">
        <f t="shared" si="7"/>
        <v>458048.39999999997</v>
      </c>
      <c r="Z55" s="21" t="s">
        <v>2</v>
      </c>
    </row>
    <row r="56" spans="1:26" ht="77.25" x14ac:dyDescent="0.25">
      <c r="A56" s="33">
        <v>16</v>
      </c>
      <c r="B56" s="28" t="s">
        <v>76</v>
      </c>
      <c r="C56" s="23">
        <f>C57/C58*100</f>
        <v>36.414684154671995</v>
      </c>
      <c r="D56" s="21">
        <v>2</v>
      </c>
      <c r="E56" s="23">
        <f>E57/E58*100</f>
        <v>32.836885838150287</v>
      </c>
      <c r="F56" s="21">
        <v>2</v>
      </c>
      <c r="G56" s="23">
        <f>G57/G58*100</f>
        <v>21.972680285503323</v>
      </c>
      <c r="H56" s="21">
        <v>0</v>
      </c>
      <c r="I56" s="23">
        <f>I57/I58*100</f>
        <v>26.857698876047504</v>
      </c>
      <c r="J56" s="21">
        <v>0</v>
      </c>
      <c r="K56" s="23">
        <f>K57/K58*100</f>
        <v>37.595877208536152</v>
      </c>
      <c r="L56" s="21">
        <v>2</v>
      </c>
      <c r="M56" s="23">
        <f>M57/M58*100</f>
        <v>43.483122959459116</v>
      </c>
      <c r="N56" s="21">
        <v>3</v>
      </c>
      <c r="O56" s="23">
        <f>O57/O58*100</f>
        <v>57.433347940623882</v>
      </c>
      <c r="P56" s="21">
        <v>5</v>
      </c>
      <c r="Q56" s="23">
        <f>Q57/Q58*100</f>
        <v>40.486188476590392</v>
      </c>
      <c r="R56" s="21">
        <v>3</v>
      </c>
      <c r="S56" s="23">
        <f>S57/S58*100</f>
        <v>38.31392056944108</v>
      </c>
      <c r="T56" s="21">
        <v>2</v>
      </c>
      <c r="U56" s="23">
        <f>U57/U58*100</f>
        <v>27.682019818587094</v>
      </c>
      <c r="V56" s="21">
        <v>0</v>
      </c>
      <c r="W56" s="23">
        <f>W57/W58*100</f>
        <v>49.199667648244763</v>
      </c>
      <c r="X56" s="21">
        <v>3</v>
      </c>
      <c r="Y56" s="23">
        <f>Y57/Y58*100</f>
        <v>40.307852160167954</v>
      </c>
      <c r="Z56" s="22">
        <f>D56+F56+H56+J56+L56+N56+P56+R56+T56+V56+X56</f>
        <v>22</v>
      </c>
    </row>
    <row r="57" spans="1:26" ht="64.5" customHeight="1" x14ac:dyDescent="0.25">
      <c r="A57" s="33"/>
      <c r="B57" s="4" t="s">
        <v>77</v>
      </c>
      <c r="C57" s="21">
        <v>7068.6</v>
      </c>
      <c r="D57" s="21" t="s">
        <v>2</v>
      </c>
      <c r="E57" s="21">
        <v>3635.7</v>
      </c>
      <c r="F57" s="21" t="s">
        <v>2</v>
      </c>
      <c r="G57" s="21">
        <v>714.2</v>
      </c>
      <c r="H57" s="21" t="s">
        <v>2</v>
      </c>
      <c r="I57" s="21">
        <v>4057.5</v>
      </c>
      <c r="J57" s="21" t="s">
        <v>2</v>
      </c>
      <c r="K57" s="21">
        <v>6573</v>
      </c>
      <c r="L57" s="21" t="s">
        <v>2</v>
      </c>
      <c r="M57" s="21">
        <v>6765.8</v>
      </c>
      <c r="N57" s="21" t="s">
        <v>2</v>
      </c>
      <c r="O57" s="21">
        <v>11402.3</v>
      </c>
      <c r="P57" s="21" t="s">
        <v>2</v>
      </c>
      <c r="Q57" s="21">
        <v>1417.3</v>
      </c>
      <c r="R57" s="21" t="s">
        <v>2</v>
      </c>
      <c r="S57" s="21">
        <v>1894.7</v>
      </c>
      <c r="T57" s="21" t="s">
        <v>2</v>
      </c>
      <c r="U57" s="21">
        <v>1254.3</v>
      </c>
      <c r="V57" s="21" t="s">
        <v>2</v>
      </c>
      <c r="W57" s="21">
        <v>8053.1</v>
      </c>
      <c r="X57" s="21" t="s">
        <v>2</v>
      </c>
      <c r="Y57" s="25">
        <f>C57+E57+G57+I57+K57+M57+O57+Q57+S57+U57+W57</f>
        <v>52836.5</v>
      </c>
      <c r="Z57" s="21" t="s">
        <v>2</v>
      </c>
    </row>
    <row r="58" spans="1:26" ht="32.25" customHeight="1" x14ac:dyDescent="0.25">
      <c r="A58" s="33"/>
      <c r="B58" s="4" t="s">
        <v>78</v>
      </c>
      <c r="C58" s="21">
        <v>19411.400000000001</v>
      </c>
      <c r="D58" s="21" t="s">
        <v>2</v>
      </c>
      <c r="E58" s="21">
        <v>11072</v>
      </c>
      <c r="F58" s="21" t="s">
        <v>2</v>
      </c>
      <c r="G58" s="21">
        <v>3250.4</v>
      </c>
      <c r="H58" s="21" t="s">
        <v>2</v>
      </c>
      <c r="I58" s="21">
        <v>15107.4</v>
      </c>
      <c r="J58" s="21" t="s">
        <v>2</v>
      </c>
      <c r="K58" s="21">
        <v>17483.3</v>
      </c>
      <c r="L58" s="21" t="s">
        <v>2</v>
      </c>
      <c r="M58" s="21">
        <v>15559.6</v>
      </c>
      <c r="N58" s="21" t="s">
        <v>2</v>
      </c>
      <c r="O58" s="21">
        <v>19853.099999999999</v>
      </c>
      <c r="P58" s="21" t="s">
        <v>2</v>
      </c>
      <c r="Q58" s="21">
        <v>3500.7</v>
      </c>
      <c r="R58" s="21" t="s">
        <v>2</v>
      </c>
      <c r="S58" s="21">
        <v>4945.2</v>
      </c>
      <c r="T58" s="21" t="s">
        <v>2</v>
      </c>
      <c r="U58" s="21">
        <v>4531.1000000000004</v>
      </c>
      <c r="V58" s="21" t="s">
        <v>2</v>
      </c>
      <c r="W58" s="21">
        <v>16368.2</v>
      </c>
      <c r="X58" s="21" t="s">
        <v>2</v>
      </c>
      <c r="Y58" s="25">
        <f>C58+E58+G58+I58+K58+M58+O58+Q58+S58+U58+W58</f>
        <v>131082.40000000002</v>
      </c>
      <c r="Z58" s="21" t="s">
        <v>2</v>
      </c>
    </row>
    <row r="59" spans="1:26" ht="20.25" customHeight="1" x14ac:dyDescent="0.25">
      <c r="A59" s="26"/>
      <c r="B59" s="3" t="s">
        <v>6</v>
      </c>
      <c r="C59" s="22"/>
      <c r="D59" s="22">
        <f>D5+D8+D11+D14+D17+D20+D33+D36+D38+D40+D43+D45+D47+D50+D53+D56</f>
        <v>57</v>
      </c>
      <c r="E59" s="22"/>
      <c r="F59" s="22">
        <f t="shared" ref="F59:Z59" si="8">F5+F8+F11+F14+F17+F20+F33+F36+F38+F40+F43+F45+F47+F50+F53+F56</f>
        <v>57</v>
      </c>
      <c r="G59" s="22"/>
      <c r="H59" s="22">
        <f t="shared" si="8"/>
        <v>58</v>
      </c>
      <c r="I59" s="22"/>
      <c r="J59" s="22">
        <f t="shared" si="8"/>
        <v>55</v>
      </c>
      <c r="K59" s="22"/>
      <c r="L59" s="22">
        <f t="shared" si="8"/>
        <v>56</v>
      </c>
      <c r="M59" s="22"/>
      <c r="N59" s="22">
        <f>N5+N8+N11+N14+N17+N20+N33+N36+N38+N40+N43+N45+N47+N50+N53+N56</f>
        <v>58</v>
      </c>
      <c r="O59" s="22"/>
      <c r="P59" s="22">
        <f t="shared" si="8"/>
        <v>60</v>
      </c>
      <c r="Q59" s="22"/>
      <c r="R59" s="22">
        <f t="shared" si="8"/>
        <v>59</v>
      </c>
      <c r="S59" s="22"/>
      <c r="T59" s="22">
        <f t="shared" si="8"/>
        <v>57</v>
      </c>
      <c r="U59" s="22"/>
      <c r="V59" s="22">
        <f t="shared" si="8"/>
        <v>50</v>
      </c>
      <c r="W59" s="22"/>
      <c r="X59" s="22">
        <f t="shared" si="8"/>
        <v>59</v>
      </c>
      <c r="Y59" s="22"/>
      <c r="Z59" s="22">
        <f t="shared" si="8"/>
        <v>626</v>
      </c>
    </row>
  </sheetData>
  <mergeCells count="30">
    <mergeCell ref="C1:T1"/>
    <mergeCell ref="G3:H3"/>
    <mergeCell ref="A5:A7"/>
    <mergeCell ref="C3:D3"/>
    <mergeCell ref="B3:B4"/>
    <mergeCell ref="A3:A4"/>
    <mergeCell ref="E3:F3"/>
    <mergeCell ref="Y3:Z3"/>
    <mergeCell ref="I3:J3"/>
    <mergeCell ref="K3:L3"/>
    <mergeCell ref="M3:N3"/>
    <mergeCell ref="O3:P3"/>
    <mergeCell ref="Q3:R3"/>
    <mergeCell ref="S3:T3"/>
    <mergeCell ref="U3:V3"/>
    <mergeCell ref="W3:X3"/>
    <mergeCell ref="A8:A10"/>
    <mergeCell ref="A11:A13"/>
    <mergeCell ref="A20:A32"/>
    <mergeCell ref="A33:A35"/>
    <mergeCell ref="A36:A37"/>
    <mergeCell ref="A38:A39"/>
    <mergeCell ref="A14:A16"/>
    <mergeCell ref="A53:A55"/>
    <mergeCell ref="A56:A58"/>
    <mergeCell ref="A40:A42"/>
    <mergeCell ref="A43:A44"/>
    <mergeCell ref="A45:A46"/>
    <mergeCell ref="A47:A49"/>
    <mergeCell ref="A50:A52"/>
  </mergeCells>
  <pageMargins left="0" right="0.11811023622047245" top="0.15748031496062992" bottom="0.15748031496062992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7"/>
  <sheetViews>
    <sheetView workbookViewId="0">
      <selection activeCell="H18" sqref="H18"/>
    </sheetView>
  </sheetViews>
  <sheetFormatPr defaultRowHeight="15" x14ac:dyDescent="0.25"/>
  <cols>
    <col min="1" max="1" width="5.5703125" customWidth="1"/>
    <col min="2" max="2" width="32.42578125" customWidth="1"/>
    <col min="3" max="3" width="8.28515625" customWidth="1"/>
    <col min="4" max="4" width="15.42578125" customWidth="1"/>
    <col min="5" max="5" width="19.7109375" customWidth="1"/>
    <col min="6" max="6" width="17.7109375" customWidth="1"/>
    <col min="7" max="7" width="20.140625" customWidth="1"/>
  </cols>
  <sheetData>
    <row r="2" spans="1:20" ht="85.5" customHeight="1" x14ac:dyDescent="0.25">
      <c r="A2" s="47" t="s">
        <v>81</v>
      </c>
      <c r="B2" s="48"/>
      <c r="C2" s="48"/>
      <c r="D2" s="48"/>
      <c r="E2" s="48"/>
      <c r="F2" s="48"/>
      <c r="G2" s="48"/>
    </row>
    <row r="4" spans="1:20" ht="76.5" customHeight="1" x14ac:dyDescent="0.25">
      <c r="A4" s="9" t="s">
        <v>20</v>
      </c>
      <c r="B4" s="9" t="s">
        <v>18</v>
      </c>
      <c r="C4" s="9" t="s">
        <v>19</v>
      </c>
      <c r="D4" s="9" t="s">
        <v>82</v>
      </c>
      <c r="E4" s="9" t="s">
        <v>83</v>
      </c>
      <c r="F4" s="9" t="s">
        <v>21</v>
      </c>
      <c r="G4" s="9" t="s">
        <v>22</v>
      </c>
      <c r="H4" s="8"/>
      <c r="I4" s="8"/>
      <c r="J4" s="8"/>
      <c r="K4" s="8"/>
      <c r="L4" s="8"/>
      <c r="M4" s="8"/>
      <c r="N4" s="8"/>
      <c r="O4" s="6"/>
      <c r="P4" s="6"/>
      <c r="Q4" s="7"/>
      <c r="R4" s="7"/>
      <c r="S4" s="7"/>
      <c r="T4" s="7"/>
    </row>
    <row r="5" spans="1:20" x14ac:dyDescent="0.25">
      <c r="A5" s="13">
        <v>1</v>
      </c>
      <c r="B5" s="10" t="s">
        <v>3</v>
      </c>
      <c r="C5" s="14">
        <v>4</v>
      </c>
      <c r="D5" s="14">
        <v>80</v>
      </c>
      <c r="E5" s="14">
        <f>'Оценка ОУ 2021'!D59</f>
        <v>57</v>
      </c>
      <c r="F5" s="15">
        <f>E5/80</f>
        <v>0.71250000000000002</v>
      </c>
      <c r="G5" s="15">
        <f>F5*5</f>
        <v>3.5625</v>
      </c>
    </row>
    <row r="6" spans="1:20" x14ac:dyDescent="0.25">
      <c r="A6" s="13">
        <v>2</v>
      </c>
      <c r="B6" s="10" t="s">
        <v>30</v>
      </c>
      <c r="C6" s="14">
        <v>4</v>
      </c>
      <c r="D6" s="14">
        <v>80</v>
      </c>
      <c r="E6" s="14">
        <f>'Оценка ОУ 2021'!F59</f>
        <v>57</v>
      </c>
      <c r="F6" s="15">
        <f t="shared" ref="F6:F15" si="0">E6/80</f>
        <v>0.71250000000000002</v>
      </c>
      <c r="G6" s="15">
        <f t="shared" ref="G6:G15" si="1">F6*5</f>
        <v>3.5625</v>
      </c>
    </row>
    <row r="7" spans="1:20" x14ac:dyDescent="0.25">
      <c r="A7" s="13">
        <v>3</v>
      </c>
      <c r="B7" s="10" t="s">
        <v>31</v>
      </c>
      <c r="C7" s="18">
        <v>3</v>
      </c>
      <c r="D7" s="14">
        <v>80</v>
      </c>
      <c r="E7" s="14">
        <f>'Оценка ОУ 2021'!H59</f>
        <v>58</v>
      </c>
      <c r="F7" s="15">
        <f t="shared" si="0"/>
        <v>0.72499999999999998</v>
      </c>
      <c r="G7" s="15">
        <f t="shared" si="1"/>
        <v>3.625</v>
      </c>
    </row>
    <row r="8" spans="1:20" x14ac:dyDescent="0.25">
      <c r="A8" s="13">
        <v>4</v>
      </c>
      <c r="B8" s="10" t="s">
        <v>32</v>
      </c>
      <c r="C8" s="14">
        <v>6</v>
      </c>
      <c r="D8" s="14">
        <v>80</v>
      </c>
      <c r="E8" s="14">
        <f>'Оценка ОУ 2021'!J59</f>
        <v>55</v>
      </c>
      <c r="F8" s="15">
        <f t="shared" si="0"/>
        <v>0.6875</v>
      </c>
      <c r="G8" s="15">
        <f t="shared" si="1"/>
        <v>3.4375</v>
      </c>
    </row>
    <row r="9" spans="1:20" x14ac:dyDescent="0.25">
      <c r="A9" s="13">
        <v>5</v>
      </c>
      <c r="B9" s="10" t="s">
        <v>33</v>
      </c>
      <c r="C9" s="14">
        <v>5</v>
      </c>
      <c r="D9" s="14">
        <v>80</v>
      </c>
      <c r="E9" s="14">
        <f>'Оценка ОУ 2021'!L59</f>
        <v>56</v>
      </c>
      <c r="F9" s="15">
        <f t="shared" si="0"/>
        <v>0.7</v>
      </c>
      <c r="G9" s="15">
        <f t="shared" si="1"/>
        <v>3.5</v>
      </c>
    </row>
    <row r="10" spans="1:20" x14ac:dyDescent="0.25">
      <c r="A10" s="13">
        <v>6</v>
      </c>
      <c r="B10" s="10" t="s">
        <v>29</v>
      </c>
      <c r="C10" s="18">
        <v>3</v>
      </c>
      <c r="D10" s="14">
        <v>80</v>
      </c>
      <c r="E10" s="14">
        <f>'Оценка ОУ 2021'!N59</f>
        <v>58</v>
      </c>
      <c r="F10" s="15">
        <f t="shared" si="0"/>
        <v>0.72499999999999998</v>
      </c>
      <c r="G10" s="15">
        <f t="shared" si="1"/>
        <v>3.625</v>
      </c>
    </row>
    <row r="11" spans="1:20" x14ac:dyDescent="0.25">
      <c r="A11" s="13">
        <v>7</v>
      </c>
      <c r="B11" s="10" t="s">
        <v>7</v>
      </c>
      <c r="C11" s="18">
        <v>1</v>
      </c>
      <c r="D11" s="14">
        <v>80</v>
      </c>
      <c r="E11" s="14">
        <f>'Оценка ОУ 2021'!P59</f>
        <v>60</v>
      </c>
      <c r="F11" s="15">
        <f t="shared" si="0"/>
        <v>0.75</v>
      </c>
      <c r="G11" s="15">
        <f t="shared" si="1"/>
        <v>3.75</v>
      </c>
    </row>
    <row r="12" spans="1:20" x14ac:dyDescent="0.25">
      <c r="A12" s="13">
        <v>8</v>
      </c>
      <c r="B12" s="10" t="s">
        <v>8</v>
      </c>
      <c r="C12" s="18">
        <v>2</v>
      </c>
      <c r="D12" s="14">
        <v>80</v>
      </c>
      <c r="E12" s="14">
        <f>'Оценка ОУ 2021'!R59</f>
        <v>59</v>
      </c>
      <c r="F12" s="15">
        <f t="shared" si="0"/>
        <v>0.73750000000000004</v>
      </c>
      <c r="G12" s="15">
        <f t="shared" si="1"/>
        <v>3.6875</v>
      </c>
    </row>
    <row r="13" spans="1:20" x14ac:dyDescent="0.25">
      <c r="A13" s="13">
        <v>9</v>
      </c>
      <c r="B13" s="10" t="s">
        <v>9</v>
      </c>
      <c r="C13" s="14">
        <v>4</v>
      </c>
      <c r="D13" s="14">
        <v>80</v>
      </c>
      <c r="E13" s="14">
        <f>'Оценка ОУ 2021'!T59</f>
        <v>57</v>
      </c>
      <c r="F13" s="15">
        <f t="shared" si="0"/>
        <v>0.71250000000000002</v>
      </c>
      <c r="G13" s="15">
        <f t="shared" si="1"/>
        <v>3.5625</v>
      </c>
    </row>
    <row r="14" spans="1:20" x14ac:dyDescent="0.25">
      <c r="A14" s="13">
        <v>10</v>
      </c>
      <c r="B14" s="10" t="s">
        <v>10</v>
      </c>
      <c r="C14" s="14">
        <v>7</v>
      </c>
      <c r="D14" s="14">
        <v>80</v>
      </c>
      <c r="E14" s="14">
        <f>'Оценка ОУ 2021'!V59</f>
        <v>50</v>
      </c>
      <c r="F14" s="15">
        <f t="shared" si="0"/>
        <v>0.625</v>
      </c>
      <c r="G14" s="15">
        <f t="shared" si="1"/>
        <v>3.125</v>
      </c>
    </row>
    <row r="15" spans="1:20" x14ac:dyDescent="0.25">
      <c r="A15" s="13">
        <v>11</v>
      </c>
      <c r="B15" s="10" t="s">
        <v>34</v>
      </c>
      <c r="C15" s="18">
        <v>2</v>
      </c>
      <c r="D15" s="14">
        <v>80</v>
      </c>
      <c r="E15" s="14">
        <f>'Оценка ОУ 2021'!X59</f>
        <v>59</v>
      </c>
      <c r="F15" s="15">
        <f t="shared" si="0"/>
        <v>0.73750000000000004</v>
      </c>
      <c r="G15" s="15">
        <f t="shared" si="1"/>
        <v>3.6875</v>
      </c>
    </row>
    <row r="16" spans="1:20" ht="22.5" customHeight="1" x14ac:dyDescent="0.25">
      <c r="A16" s="11"/>
      <c r="B16" s="11" t="s">
        <v>23</v>
      </c>
      <c r="C16" s="12" t="s">
        <v>2</v>
      </c>
      <c r="D16" s="14">
        <v>80</v>
      </c>
      <c r="E16" s="17">
        <f>SUM(E5:E15)/11</f>
        <v>56.909090909090907</v>
      </c>
      <c r="F16" s="16">
        <f>SUM(F5:F15)/11</f>
        <v>0.71136363636363631</v>
      </c>
      <c r="G16" s="16">
        <v>3.56</v>
      </c>
    </row>
    <row r="17" spans="3:7" x14ac:dyDescent="0.25">
      <c r="C17" s="5"/>
      <c r="D17" s="5"/>
      <c r="E17" s="5"/>
      <c r="F17" s="5"/>
      <c r="G17" s="5"/>
    </row>
  </sheetData>
  <mergeCells count="1">
    <mergeCell ref="A2:G2"/>
  </mergeCells>
  <pageMargins left="0.70866141732283472" right="0.31496062992125984" top="0.74803149606299213" bottom="0.74803149606299213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Оценка ОУ 2021</vt:lpstr>
      <vt:lpstr>Рейтинг МОУ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2024-03-27T06:31:27Z</dcterms:modified>
</cp:coreProperties>
</file>