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8B3325B2-10ED-4C74-ABBF-BA4F461B62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Оценка качества ФМ" sheetId="1" r:id="rId1"/>
    <sheet name="Рейтинг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E16" i="1" l="1"/>
  <c r="C16" i="1"/>
  <c r="G17" i="1"/>
  <c r="E17" i="1"/>
  <c r="C17" i="1"/>
  <c r="G22" i="1"/>
  <c r="E22" i="1"/>
  <c r="C22" i="1"/>
  <c r="C49" i="1"/>
  <c r="C13" i="1" l="1"/>
  <c r="C15" i="2" l="1"/>
  <c r="C16" i="2"/>
  <c r="C14" i="2"/>
  <c r="C17" i="2" l="1"/>
  <c r="G16" i="1" l="1"/>
  <c r="I13" i="1" l="1"/>
  <c r="H58" i="1"/>
  <c r="G13" i="1"/>
  <c r="F58" i="1"/>
  <c r="J58" i="1"/>
  <c r="D58" i="1"/>
  <c r="E13" i="1"/>
  <c r="C8" i="1" l="1"/>
  <c r="C5" i="1"/>
  <c r="I55" i="1"/>
  <c r="G55" i="1"/>
  <c r="E55" i="1"/>
  <c r="C55" i="1"/>
  <c r="I49" i="1"/>
  <c r="G49" i="1"/>
  <c r="E49" i="1"/>
  <c r="I52" i="1"/>
  <c r="E52" i="1"/>
  <c r="C52" i="1"/>
  <c r="I22" i="1"/>
  <c r="I17" i="1"/>
  <c r="I8" i="1"/>
  <c r="G8" i="1"/>
  <c r="E8" i="1"/>
  <c r="I5" i="1"/>
  <c r="G5" i="1"/>
  <c r="E5" i="1"/>
</calcChain>
</file>

<file path=xl/sharedStrings.xml><?xml version="1.0" encoding="utf-8"?>
<sst xmlns="http://schemas.openxmlformats.org/spreadsheetml/2006/main" count="257" uniqueCount="85">
  <si>
    <t>ОЦЕНКА КАЧЕСТВА ФИНАНСОВОГО МЕНЕДЖМЕНТА МУНИЦИПАЛЬНЫХ
БЮДЖЕТНЫХ УЧРЕЖДЕНИЙ, ПОДВЕДОМСТВЕННЫХ МУНИЦИПАЛЬНОМУ КАЗЕННОМУ УЧРЕЖДЕНИЮ «УПРАВЛЕНИЕ КУЛЬТУРЫ, МОЛОДЕЖНОЙ ПОЛИТИКИ И МУНИЦИПАЛЬНОГО АРХИВА"  ШАРЫПОВСКОГО МУНИЦИПАЛЬНОГО ОКРУГА за 2022 год</t>
  </si>
  <si>
    <t>№ п/п</t>
  </si>
  <si>
    <t>Наименование показателя</t>
  </si>
  <si>
    <t>МБУК "ЦКС" ШМО</t>
  </si>
  <si>
    <t>МБУ "МБ" ШМО</t>
  </si>
  <si>
    <t>МБУДО ДМШ ШМО</t>
  </si>
  <si>
    <t>МБУ «ММЦ Сибиряк» ШМО</t>
  </si>
  <si>
    <t>Показатель</t>
  </si>
  <si>
    <t>Количество баллов</t>
  </si>
  <si>
    <t>Р1 Уровень исполнения расходов учреждения за счет средств районного бюджета (без учета средств, имеющих целевое назначение) Р1 = Ркис/ Ркпр х 100%</t>
  </si>
  <si>
    <t>Ркис – кассовые расходы учреждения за счет средств районного бюджета (без учета средств, имеющих целевое назначение) в отчетном периоде, тыс. руб.</t>
  </si>
  <si>
    <t>х</t>
  </si>
  <si>
    <t>Ркпр – плановые расходы учреждения за счет средств районного бюджета (без учета средств, имеющих целевое назначение) за отчетный период,тыс. руб.</t>
  </si>
  <si>
    <t>Ркис(год) - кассовые расходы (без учета средств, имеющих целевое назначение) произведенные учреждением за отчетный финансовый год, тыс. руб.</t>
  </si>
  <si>
    <t>Ркис(4кв.) - кассовые расходы (без учета средств, имеющих целевое назначение) произведенные учреждением в 4 квартале отчетного финансового года , тыс. руб.</t>
  </si>
  <si>
    <t>Р4 Качество кассового планирования расходов бюджета округа подведомственными учреждениями Р4 = Ку/Оу х100%</t>
  </si>
  <si>
    <t>Ку – количество уведомлений подведомственного учреждения об изменении кассового плана по расходам (за исключением резервных средств);</t>
  </si>
  <si>
    <t>Оу-общее количество уведомлений об изменении кассового плана по расходам всех подведомственных учреждений за отчетный финансовый год (за исключением резервных средств)</t>
  </si>
  <si>
    <t>Р5 Повышение энергетической эффективности Р5 = (сумм Э1 i / Э0 i )/n х100%</t>
  </si>
  <si>
    <t xml:space="preserve">     электроэнергия</t>
  </si>
  <si>
    <t xml:space="preserve">     теплоэнергия</t>
  </si>
  <si>
    <t xml:space="preserve">     водоснабжение</t>
  </si>
  <si>
    <t>Э0 - объем услуг (раздельно по каждому источнику энергии), потребленных учреждением в году, предшествующему отчетному, тыс. руб.</t>
  </si>
  <si>
    <t>i - вид источника энергии (тепловая энергия, электрическая энергия, вода)</t>
  </si>
  <si>
    <t>n - количество источников энергии</t>
  </si>
  <si>
    <t>Р8 Соблюдение сроков представления подведомственными учреждениями годовой отчетности</t>
  </si>
  <si>
    <t>Оценивается соблюдение сроков представления подведомственным учреждением при представлении годовой отчетности</t>
  </si>
  <si>
    <t>Тмз - количество дней отклонения фактической даты утверждения муниципального задания учреждению за отчетный финансовый год и плановый период от срока, установленного Постановлением администрации Шарыповского муниципального округа</t>
  </si>
  <si>
    <t>*</t>
  </si>
  <si>
    <t>информация, предусмотренная разделами I –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размещена учреждением на официальном сайте в полном объеме</t>
  </si>
  <si>
    <t>информация, предусмотренная разделами I –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не размещена учреждением на официальном сайте в полном объеме</t>
  </si>
  <si>
    <t>Vo - остаток денежных средств на конец отчетного периода на счетах учреждений на выполнение муниципального задания,тыс. руб.</t>
  </si>
  <si>
    <t>Vc - общий объем средств, выделенных учреждению на выполнение муниципального задания, тыс. руб.</t>
  </si>
  <si>
    <t>ИТОГО</t>
  </si>
  <si>
    <t>т. 2-17-00</t>
  </si>
  <si>
    <t>Р2 Доля кассовых расходов (без учета межбюджетных трансфертов, имеющих целевое назначение), произведенных подведомственным учреждением в 4 квартале отчетного финансового года  Р2 = Ркис (4кв.) / Ркис(год.) х 100%</t>
  </si>
  <si>
    <t xml:space="preserve">Р3 Качество планирования расходов </t>
  </si>
  <si>
    <t>Р3 – Количество изменений, внесенных в планы финансово хозяйственной деятельности по обращениям подведомственного учреждения (за исключением изменений, внесенных в связи с уточнением бюджета округа, перераспределения нераспределенных расходов, уточнением расходов за счет безвозмездных поступлений) в ходе исполнения бюджета</t>
  </si>
  <si>
    <t>Р6 Наличие дебиторской задолженности подведомственного учреждения в отчетном периоде по сравнению с началом финансового года Р6 = Дтоп / Дтнг &lt; Sк / Sо</t>
  </si>
  <si>
    <t xml:space="preserve">Дтнг - объем дебиторской задолженности подведомственного учреждения на начало отчетного финансового года;  
Дтоп - объем дебиторской задолженности подведомственного учреждения на 1-е число месяца, следующего за отчетным годом; 
Sк - сумма бюджетных ассигнований, предусмотренных подведомственным учреждением в году, предшествующем отчетному финансовому году;  
Sо - сумма бюджетных  ассигнований, предусмотренных подведомственному учреждению в отчетном финансовом году      </t>
  </si>
  <si>
    <t>Р10 Наличие нарушений бюджетного законодательства, выявленных в ходе проведения внешних контрольных мероприятий в  отчетном финансовом году Р10 = 100% x Кфн / Квкм</t>
  </si>
  <si>
    <t xml:space="preserve">Кфн - количество внешних контрольных мероприятий, проведенных в отношении подведомственных учреждений, в ходе которых выявлены нарушения бюджетного законодательства в отчетном  году;                                                 
 Квкм - количество внешних контрольных мероприятий, проведенных в отношении подведомственных учреждений в отчетном году    </t>
  </si>
  <si>
    <t>Р11 Исполнение  судебных актов по денежным обязательствам подведомственного учреждения 
Р11 = Sp / Si</t>
  </si>
  <si>
    <t>Sр - исполнено по судебным актам на основании исполнительных документов подведомственным учреждением за счет средств бюджета округа в отчетном финансовом году;</t>
  </si>
  <si>
    <t>Si - исполнено по судебным актам на основании исполнительных документов подведомственным учреждением за счет средств бюджета округа в году, предшествующем отчетному финансовому году</t>
  </si>
  <si>
    <t>Р13 Своевременность утверждения планов финансово-хозяйственной деятельности подведомственными учреждениями на текущий финансовый год и плановый период в соответствии со сроками, утвержденными казенными учреждениями, осуществляющими функции и полномочия учредителя в отношении муниципальных учреждений Р13 = Тфхд</t>
  </si>
  <si>
    <t>Тфхд - количество дней отклонения фактической даты утверждения планов финансово-хозяйственной деятельности подведомственными учреждениями на текущий финансовый год и плановый период в соответствии со сроками, утвержденными казенными учреждениями, осуществляющими функции и полномочия учредителя в отношении муниципальных учреждений</t>
  </si>
  <si>
    <t xml:space="preserve">Р14 Размещение учреждением в полном объеме на официальном сайте в сети Интернет www.bus.gov.ru (далее - официальный сайт) информации, предусмотренной  разделами I – VI,VIII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</t>
  </si>
  <si>
    <t>Р15 Оценка использования бюджетных средств подведомственными учреждениями на выполнение муниципального задания 
Р15 = Vo / Vc х 100%</t>
  </si>
  <si>
    <t>Р16 Доля остатков средств субсидий на иные цели, к общему объему бюджетных ассигнований на предоставление субсидий на иные цели подведомственных учреждений 
Р16 = Рост / Рассиг х 100%</t>
  </si>
  <si>
    <t>Рост – сумма остатков средств субсидий на иные цели подведомственных учреждений за отчетный год</t>
  </si>
  <si>
    <t>Рассиг – общий объем бюджетных ассигнований на предоставление субсидий на иные цели подведомственным учреждениям за отчетный год</t>
  </si>
  <si>
    <t>Р17  Доля закупок товаров, работ и услуг, проведенных подведомственным учреждением конкурентным способом в отчетном финансовом году к совокупному годовому объему закупок, утвержденному подведомственным учреждением на отчетный финансовый год 
Р17 = Рконк / Рпл x 100%</t>
  </si>
  <si>
    <t>Рконк - сумма закупок товаров, работ и услуг, проведенных подведомственным учреждением конкурентным способом  в отчетном финансовом году</t>
  </si>
  <si>
    <t>Рпл - совокупный годовой объем закупок, утвержденный подведомственным учреждением на отчетный финансовый год</t>
  </si>
  <si>
    <t xml:space="preserve">Ктнм - объем кредиторской задолженности подведомственного учреждения на начало отчетного финансового года;   
Кткм - объем кредиторской задолженности подведомственного учреждения на конец отчетного финансового года             
 </t>
  </si>
  <si>
    <t xml:space="preserve">Р7 Наличие кредиторской задолженности подведомственного учреждения в течение отчетного периода Р7 = Кткм / Ктнм &lt; Sк / Sо
</t>
  </si>
  <si>
    <t xml:space="preserve">Р9 Проведение мониторинга       
результатов деятельности      
подведомственных учреждений        </t>
  </si>
  <si>
    <t>Оценивается проведение мониторинга результатов деятельности подведомственных учреждений и составление рейтинга результатов деятельности подведомственных учреждений</t>
  </si>
  <si>
    <t>Р12 Своевременность утверждения муниципального задания учреждению за отчетный финансовый год и плановый период в срок, установленный Постановлением администрации Шарыповского муниципального округа Р12 = Тмз</t>
  </si>
  <si>
    <t>Э1 - объем услуг (раздельно по каждому источнику энергии), потребленных учреждением, в отчетном году</t>
  </si>
  <si>
    <t xml:space="preserve"> РЕЙТИНГ</t>
  </si>
  <si>
    <t>N</t>
  </si>
  <si>
    <t>Наименование подведомственных учреждений</t>
  </si>
  <si>
    <t>Рейтинговая</t>
  </si>
  <si>
    <t>Суммарная</t>
  </si>
  <si>
    <t>Максимальная</t>
  </si>
  <si>
    <t>п/п</t>
  </si>
  <si>
    <t>оценка (R)</t>
  </si>
  <si>
    <t>оценка качества</t>
  </si>
  <si>
    <t>финансового</t>
  </si>
  <si>
    <t>менеджмента</t>
  </si>
  <si>
    <t>(КФМ)</t>
  </si>
  <si>
    <t>(MAX)</t>
  </si>
  <si>
    <t xml:space="preserve"> МБУК "ЦКС" ШМО</t>
  </si>
  <si>
    <t xml:space="preserve"> МБУДО ДМШ ШМО</t>
  </si>
  <si>
    <t xml:space="preserve"> МБУ "МБ" ШМО</t>
  </si>
  <si>
    <t xml:space="preserve"> МБУ «ММЦ Сибиряк» ШМО</t>
  </si>
  <si>
    <t>Оценка среднего уровня</t>
  </si>
  <si>
    <t xml:space="preserve">X </t>
  </si>
  <si>
    <t>качества финансового</t>
  </si>
  <si>
    <t xml:space="preserve">менеджмента подведомственных учреждений (MR) </t>
  </si>
  <si>
    <t>водоотведение</t>
  </si>
  <si>
    <t>Исполнитель: Захарова В.А.</t>
  </si>
  <si>
    <t>БЮДЖЕТНЫХ УЧРЕЖДЕНИЙ, ПОДВЕДОМСТВЕННЫХ МУНИЦИПАЛЬНОМУ КАЗЕННОМУ УЧРЕЖДЕНИЮ «УПРАВЛЕНИЕ КУЛЬТУРЫ, МОЛОДЕЖНОЙ ПОЛИТИКИ И МУНИЦИПАЛЬНОГО АРХИВА"  ШАРЫПОВСКОГО МУНИЦИПАЛЬНОГО ОКРУГА                      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</si>
</sst>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3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topLeftCell="A55" zoomScaleNormal="100" workbookViewId="0">
      <selection sqref="A1:J1"/>
    </sheetView>
  </sheetViews>
  <sheetFormatPr defaultRowHeight="15" x14ac:dyDescent="0.25"/>
  <cols>
    <col min="2" max="2" width="34" style="12" customWidth="1"/>
    <col min="3" max="3" width="12.85546875" style="12" customWidth="1"/>
    <col min="4" max="4" width="13.7109375" style="12" customWidth="1"/>
    <col min="5" max="5" width="12" style="12" customWidth="1"/>
    <col min="6" max="6" width="11.5703125" style="12" customWidth="1"/>
    <col min="7" max="7" width="10.7109375" style="12" customWidth="1"/>
    <col min="8" max="8" width="12.5703125" style="12" customWidth="1"/>
    <col min="9" max="9" width="12.28515625" style="12" customWidth="1"/>
    <col min="10" max="10" width="13.85546875" style="12" customWidth="1"/>
  </cols>
  <sheetData>
    <row r="1" spans="1:10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3" spans="1:10" x14ac:dyDescent="0.25">
      <c r="A3" s="51" t="s">
        <v>1</v>
      </c>
      <c r="B3" s="52" t="s">
        <v>2</v>
      </c>
      <c r="C3" s="54" t="s">
        <v>3</v>
      </c>
      <c r="D3" s="55"/>
      <c r="E3" s="54" t="s">
        <v>4</v>
      </c>
      <c r="F3" s="55"/>
      <c r="G3" s="54" t="s">
        <v>5</v>
      </c>
      <c r="H3" s="55"/>
      <c r="I3" s="54" t="s">
        <v>6</v>
      </c>
      <c r="J3" s="55"/>
    </row>
    <row r="4" spans="1:10" ht="25.5" x14ac:dyDescent="0.25">
      <c r="A4" s="51"/>
      <c r="B4" s="53"/>
      <c r="C4" s="1" t="s">
        <v>7</v>
      </c>
      <c r="D4" s="2" t="s">
        <v>8</v>
      </c>
      <c r="E4" s="1" t="s">
        <v>7</v>
      </c>
      <c r="F4" s="2" t="s">
        <v>8</v>
      </c>
      <c r="G4" s="1" t="s">
        <v>7</v>
      </c>
      <c r="H4" s="2" t="s">
        <v>8</v>
      </c>
      <c r="I4" s="2" t="s">
        <v>7</v>
      </c>
      <c r="J4" s="2" t="s">
        <v>8</v>
      </c>
    </row>
    <row r="5" spans="1:10" ht="63.75" x14ac:dyDescent="0.25">
      <c r="A5" s="56">
        <v>1</v>
      </c>
      <c r="B5" s="13" t="s">
        <v>9</v>
      </c>
      <c r="C5" s="3">
        <f>C6/C7 *100</f>
        <v>99.980821606811361</v>
      </c>
      <c r="D5" s="4">
        <v>4</v>
      </c>
      <c r="E5" s="3">
        <f>E6/E7 *100</f>
        <v>100</v>
      </c>
      <c r="F5" s="4">
        <v>5</v>
      </c>
      <c r="G5" s="3">
        <f>G6/G7 *100</f>
        <v>100</v>
      </c>
      <c r="H5" s="4">
        <v>5</v>
      </c>
      <c r="I5" s="3">
        <f>I6/I7 *100</f>
        <v>100</v>
      </c>
      <c r="J5" s="4">
        <v>5</v>
      </c>
    </row>
    <row r="6" spans="1:10" ht="63.75" x14ac:dyDescent="0.25">
      <c r="A6" s="56"/>
      <c r="B6" s="5" t="s">
        <v>10</v>
      </c>
      <c r="C6" s="6">
        <v>89927.72</v>
      </c>
      <c r="D6" s="6" t="s">
        <v>11</v>
      </c>
      <c r="E6" s="6">
        <v>29496.7</v>
      </c>
      <c r="F6" s="6" t="s">
        <v>11</v>
      </c>
      <c r="G6" s="6">
        <v>9991.11</v>
      </c>
      <c r="H6" s="6" t="s">
        <v>11</v>
      </c>
      <c r="I6" s="6">
        <v>3601.09</v>
      </c>
      <c r="J6" s="6" t="s">
        <v>11</v>
      </c>
    </row>
    <row r="7" spans="1:10" ht="63.75" x14ac:dyDescent="0.25">
      <c r="A7" s="56"/>
      <c r="B7" s="5" t="s">
        <v>12</v>
      </c>
      <c r="C7" s="6">
        <v>89944.97</v>
      </c>
      <c r="D7" s="6" t="s">
        <v>11</v>
      </c>
      <c r="E7" s="6">
        <v>29496.7</v>
      </c>
      <c r="F7" s="6" t="s">
        <v>11</v>
      </c>
      <c r="G7" s="6">
        <v>9991.11</v>
      </c>
      <c r="H7" s="6" t="s">
        <v>11</v>
      </c>
      <c r="I7" s="6">
        <v>3601.09</v>
      </c>
      <c r="J7" s="6" t="s">
        <v>11</v>
      </c>
    </row>
    <row r="8" spans="1:10" ht="90" customHeight="1" x14ac:dyDescent="0.25">
      <c r="A8" s="56">
        <v>2</v>
      </c>
      <c r="B8" s="20" t="s">
        <v>35</v>
      </c>
      <c r="C8" s="3">
        <f>C10/C9*100</f>
        <v>36.999978871915999</v>
      </c>
      <c r="D8" s="4">
        <v>2</v>
      </c>
      <c r="E8" s="3">
        <f>E10/E9*100</f>
        <v>36.233782084097541</v>
      </c>
      <c r="F8" s="4">
        <v>2</v>
      </c>
      <c r="G8" s="3">
        <f>G10/G9*100</f>
        <v>38.742231844109412</v>
      </c>
      <c r="H8" s="4">
        <v>2</v>
      </c>
      <c r="I8" s="3">
        <f>I10/I9*100</f>
        <v>34.417816778206664</v>
      </c>
      <c r="J8" s="4">
        <v>3</v>
      </c>
    </row>
    <row r="9" spans="1:10" ht="64.5" customHeight="1" x14ac:dyDescent="0.25">
      <c r="A9" s="56"/>
      <c r="B9" s="5" t="s">
        <v>13</v>
      </c>
      <c r="C9" s="6">
        <v>89927.7</v>
      </c>
      <c r="D9" s="4" t="s">
        <v>11</v>
      </c>
      <c r="E9" s="6">
        <v>29496.7</v>
      </c>
      <c r="F9" s="4" t="s">
        <v>11</v>
      </c>
      <c r="G9" s="6">
        <v>9991.11</v>
      </c>
      <c r="H9" s="4" t="s">
        <v>11</v>
      </c>
      <c r="I9" s="6">
        <v>3601.1</v>
      </c>
      <c r="J9" s="4" t="s">
        <v>11</v>
      </c>
    </row>
    <row r="10" spans="1:10" ht="63.75" x14ac:dyDescent="0.25">
      <c r="A10" s="56"/>
      <c r="B10" s="5" t="s">
        <v>14</v>
      </c>
      <c r="C10" s="6">
        <v>33273.230000000003</v>
      </c>
      <c r="D10" s="4" t="s">
        <v>11</v>
      </c>
      <c r="E10" s="6">
        <v>10687.77</v>
      </c>
      <c r="F10" s="4" t="s">
        <v>11</v>
      </c>
      <c r="G10" s="6">
        <v>3870.779</v>
      </c>
      <c r="H10" s="4" t="s">
        <v>11</v>
      </c>
      <c r="I10" s="6">
        <v>1239.42</v>
      </c>
      <c r="J10" s="4" t="s">
        <v>11</v>
      </c>
    </row>
    <row r="11" spans="1:10" ht="15.75" x14ac:dyDescent="0.25">
      <c r="A11" s="56">
        <v>3</v>
      </c>
      <c r="B11" s="7" t="s">
        <v>36</v>
      </c>
      <c r="C11" s="6">
        <v>19</v>
      </c>
      <c r="D11" s="4">
        <v>3</v>
      </c>
      <c r="E11" s="6"/>
      <c r="F11" s="4">
        <v>4</v>
      </c>
      <c r="G11" s="6"/>
      <c r="H11" s="4">
        <v>5</v>
      </c>
      <c r="I11" s="6"/>
      <c r="J11" s="4">
        <v>4</v>
      </c>
    </row>
    <row r="12" spans="1:10" ht="127.5" x14ac:dyDescent="0.25">
      <c r="A12" s="56"/>
      <c r="B12" s="16" t="s">
        <v>37</v>
      </c>
      <c r="C12" s="6">
        <v>19</v>
      </c>
      <c r="D12" s="4" t="s">
        <v>11</v>
      </c>
      <c r="E12" s="6">
        <v>8</v>
      </c>
      <c r="F12" s="4" t="s">
        <v>11</v>
      </c>
      <c r="G12" s="6">
        <v>4</v>
      </c>
      <c r="H12" s="4" t="s">
        <v>11</v>
      </c>
      <c r="I12" s="6">
        <v>7</v>
      </c>
      <c r="J12" s="4" t="s">
        <v>11</v>
      </c>
    </row>
    <row r="13" spans="1:10" ht="51" x14ac:dyDescent="0.25">
      <c r="A13" s="57">
        <v>4</v>
      </c>
      <c r="B13" s="7" t="s">
        <v>15</v>
      </c>
      <c r="C13" s="22">
        <f>C14/C15*100</f>
        <v>47.368421052631575</v>
      </c>
      <c r="D13" s="23">
        <v>0</v>
      </c>
      <c r="E13" s="22">
        <f>E14/E15*100</f>
        <v>10.526315789473683</v>
      </c>
      <c r="F13" s="23">
        <v>0</v>
      </c>
      <c r="G13" s="22">
        <f>G14/G15*100</f>
        <v>21.052631578947366</v>
      </c>
      <c r="H13" s="23">
        <v>0</v>
      </c>
      <c r="I13" s="22">
        <f>I14/I15*100</f>
        <v>21.052631578947366</v>
      </c>
      <c r="J13" s="23">
        <v>0</v>
      </c>
    </row>
    <row r="14" spans="1:10" ht="63.75" x14ac:dyDescent="0.25">
      <c r="A14" s="58"/>
      <c r="B14" s="5" t="s">
        <v>16</v>
      </c>
      <c r="C14" s="6">
        <v>9</v>
      </c>
      <c r="D14" s="4" t="s">
        <v>11</v>
      </c>
      <c r="E14" s="6">
        <v>2</v>
      </c>
      <c r="F14" s="4" t="s">
        <v>11</v>
      </c>
      <c r="G14" s="6">
        <v>4</v>
      </c>
      <c r="H14" s="4" t="s">
        <v>11</v>
      </c>
      <c r="I14" s="6">
        <v>4</v>
      </c>
      <c r="J14" s="4" t="s">
        <v>11</v>
      </c>
    </row>
    <row r="15" spans="1:10" ht="76.5" x14ac:dyDescent="0.25">
      <c r="A15" s="59"/>
      <c r="B15" s="5" t="s">
        <v>17</v>
      </c>
      <c r="C15" s="6">
        <v>19</v>
      </c>
      <c r="D15" s="4" t="s">
        <v>11</v>
      </c>
      <c r="E15" s="6">
        <v>19</v>
      </c>
      <c r="F15" s="4" t="s">
        <v>11</v>
      </c>
      <c r="G15" s="6">
        <v>19</v>
      </c>
      <c r="H15" s="4" t="s">
        <v>11</v>
      </c>
      <c r="I15" s="6">
        <v>19</v>
      </c>
      <c r="J15" s="4" t="s">
        <v>11</v>
      </c>
    </row>
    <row r="16" spans="1:10" ht="38.25" x14ac:dyDescent="0.25">
      <c r="A16" s="56">
        <v>5</v>
      </c>
      <c r="B16" s="31" t="s">
        <v>18</v>
      </c>
      <c r="C16" s="32">
        <f>((C18/C23)+(C19/C24)+(C20/C25)+(C21/C26))/4*100</f>
        <v>99.174444321465387</v>
      </c>
      <c r="D16" s="32">
        <v>3</v>
      </c>
      <c r="E16" s="32">
        <f>((E18/E23)+(E19/E24)+(E20/E25))/3*100</f>
        <v>136.91365372216436</v>
      </c>
      <c r="F16" s="32">
        <v>0</v>
      </c>
      <c r="G16" s="32">
        <f>((G18/G23)+(G20/G25))/2*100</f>
        <v>103.99497487437186</v>
      </c>
      <c r="H16" s="23">
        <v>0</v>
      </c>
      <c r="I16" s="29">
        <v>0</v>
      </c>
      <c r="J16" s="23">
        <v>0</v>
      </c>
    </row>
    <row r="17" spans="1:10" ht="51" x14ac:dyDescent="0.25">
      <c r="A17" s="56"/>
      <c r="B17" s="33" t="s">
        <v>60</v>
      </c>
      <c r="C17" s="22">
        <f>C18+C19+C20+C21</f>
        <v>4163.59</v>
      </c>
      <c r="D17" s="23" t="s">
        <v>11</v>
      </c>
      <c r="E17" s="22">
        <f>E18+E19+E20+E21</f>
        <v>72.67</v>
      </c>
      <c r="F17" s="23" t="s">
        <v>11</v>
      </c>
      <c r="G17" s="22">
        <f>G18+G19+G20+G21</f>
        <v>12.95</v>
      </c>
      <c r="H17" s="23" t="s">
        <v>11</v>
      </c>
      <c r="I17" s="30">
        <f>I18+I19+I20</f>
        <v>0</v>
      </c>
      <c r="J17" s="23" t="s">
        <v>11</v>
      </c>
    </row>
    <row r="18" spans="1:10" ht="15.75" x14ac:dyDescent="0.25">
      <c r="A18" s="56"/>
      <c r="B18" s="49" t="s">
        <v>19</v>
      </c>
      <c r="C18" s="22">
        <v>1592.77</v>
      </c>
      <c r="D18" s="23" t="s">
        <v>11</v>
      </c>
      <c r="E18" s="22">
        <v>1.97</v>
      </c>
      <c r="F18" s="23" t="s">
        <v>11</v>
      </c>
      <c r="G18" s="22">
        <v>1.95</v>
      </c>
      <c r="H18" s="23" t="s">
        <v>11</v>
      </c>
      <c r="I18" s="30">
        <v>0</v>
      </c>
      <c r="J18" s="23" t="s">
        <v>11</v>
      </c>
    </row>
    <row r="19" spans="1:10" ht="15.75" x14ac:dyDescent="0.25">
      <c r="A19" s="56"/>
      <c r="B19" s="49" t="s">
        <v>20</v>
      </c>
      <c r="C19" s="22">
        <v>1205.53</v>
      </c>
      <c r="D19" s="23" t="s">
        <v>11</v>
      </c>
      <c r="E19" s="22">
        <v>60.5</v>
      </c>
      <c r="F19" s="23" t="s">
        <v>11</v>
      </c>
      <c r="G19" s="22">
        <v>0</v>
      </c>
      <c r="H19" s="23" t="s">
        <v>11</v>
      </c>
      <c r="I19" s="30">
        <v>0</v>
      </c>
      <c r="J19" s="23" t="s">
        <v>11</v>
      </c>
    </row>
    <row r="20" spans="1:10" ht="15.75" x14ac:dyDescent="0.25">
      <c r="A20" s="56"/>
      <c r="B20" s="49" t="s">
        <v>21</v>
      </c>
      <c r="C20" s="22">
        <v>1174.5</v>
      </c>
      <c r="D20" s="23" t="s">
        <v>11</v>
      </c>
      <c r="E20" s="22">
        <v>10.199999999999999</v>
      </c>
      <c r="F20" s="23" t="s">
        <v>11</v>
      </c>
      <c r="G20" s="22">
        <v>11</v>
      </c>
      <c r="H20" s="23" t="s">
        <v>11</v>
      </c>
      <c r="I20" s="30">
        <v>0</v>
      </c>
      <c r="J20" s="23" t="s">
        <v>11</v>
      </c>
    </row>
    <row r="21" spans="1:10" s="34" customFormat="1" ht="15.75" x14ac:dyDescent="0.25">
      <c r="A21" s="56"/>
      <c r="B21" s="49" t="s">
        <v>82</v>
      </c>
      <c r="C21" s="22">
        <v>190.79</v>
      </c>
      <c r="D21" s="23"/>
      <c r="E21" s="22"/>
      <c r="F21" s="23"/>
      <c r="G21" s="22"/>
      <c r="H21" s="23"/>
      <c r="I21" s="30"/>
      <c r="J21" s="23"/>
    </row>
    <row r="22" spans="1:10" ht="63.75" x14ac:dyDescent="0.25">
      <c r="A22" s="56"/>
      <c r="B22" s="33" t="s">
        <v>22</v>
      </c>
      <c r="C22" s="22">
        <f>C23+C24+C25+C26</f>
        <v>4201.32</v>
      </c>
      <c r="D22" s="23" t="s">
        <v>11</v>
      </c>
      <c r="E22" s="22">
        <f>E23+E24+E25+E26</f>
        <v>66.180000000000007</v>
      </c>
      <c r="F22" s="23" t="s">
        <v>11</v>
      </c>
      <c r="G22" s="22">
        <f>G23+G24+G25+G26</f>
        <v>36.99</v>
      </c>
      <c r="H22" s="23" t="s">
        <v>11</v>
      </c>
      <c r="I22" s="30">
        <f>I23+I24+I25</f>
        <v>0</v>
      </c>
      <c r="J22" s="23" t="s">
        <v>11</v>
      </c>
    </row>
    <row r="23" spans="1:10" ht="15.75" x14ac:dyDescent="0.25">
      <c r="A23" s="56"/>
      <c r="B23" s="33" t="s">
        <v>19</v>
      </c>
      <c r="C23" s="22">
        <v>1602.7</v>
      </c>
      <c r="D23" s="23" t="s">
        <v>11</v>
      </c>
      <c r="E23" s="22">
        <v>1.43</v>
      </c>
      <c r="F23" s="23" t="s">
        <v>11</v>
      </c>
      <c r="G23" s="22">
        <v>1.99</v>
      </c>
      <c r="H23" s="23" t="s">
        <v>11</v>
      </c>
      <c r="I23" s="30">
        <v>0</v>
      </c>
      <c r="J23" s="23" t="s">
        <v>11</v>
      </c>
    </row>
    <row r="24" spans="1:10" ht="15.75" x14ac:dyDescent="0.25">
      <c r="A24" s="56"/>
      <c r="B24" s="33" t="s">
        <v>20</v>
      </c>
      <c r="C24" s="22">
        <v>1183.54</v>
      </c>
      <c r="D24" s="23" t="s">
        <v>11</v>
      </c>
      <c r="E24" s="22">
        <v>58.75</v>
      </c>
      <c r="F24" s="23" t="s">
        <v>11</v>
      </c>
      <c r="G24" s="22">
        <v>0</v>
      </c>
      <c r="H24" s="23" t="s">
        <v>11</v>
      </c>
      <c r="I24" s="30">
        <v>0</v>
      </c>
      <c r="J24" s="23" t="s">
        <v>11</v>
      </c>
    </row>
    <row r="25" spans="1:10" ht="15.75" x14ac:dyDescent="0.25">
      <c r="A25" s="56"/>
      <c r="B25" s="33" t="s">
        <v>21</v>
      </c>
      <c r="C25" s="22">
        <v>1223.22</v>
      </c>
      <c r="D25" s="23" t="s">
        <v>11</v>
      </c>
      <c r="E25" s="22">
        <v>6</v>
      </c>
      <c r="F25" s="23" t="s">
        <v>11</v>
      </c>
      <c r="G25" s="22">
        <v>10</v>
      </c>
      <c r="H25" s="23" t="s">
        <v>11</v>
      </c>
      <c r="I25" s="30">
        <v>0</v>
      </c>
      <c r="J25" s="23" t="s">
        <v>11</v>
      </c>
    </row>
    <row r="26" spans="1:10" s="34" customFormat="1" ht="15.75" x14ac:dyDescent="0.25">
      <c r="A26" s="56"/>
      <c r="B26" s="33" t="s">
        <v>82</v>
      </c>
      <c r="C26" s="22">
        <v>191.86</v>
      </c>
      <c r="D26" s="23"/>
      <c r="E26" s="22"/>
      <c r="F26" s="23"/>
      <c r="G26" s="22">
        <v>25</v>
      </c>
      <c r="H26" s="23"/>
      <c r="I26" s="30"/>
      <c r="J26" s="23"/>
    </row>
    <row r="27" spans="1:10" ht="25.5" x14ac:dyDescent="0.25">
      <c r="A27" s="56"/>
      <c r="B27" s="33" t="s">
        <v>23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</row>
    <row r="28" spans="1:10" ht="15.75" x14ac:dyDescent="0.25">
      <c r="A28" s="56"/>
      <c r="B28" s="33" t="s">
        <v>24</v>
      </c>
      <c r="C28" s="23" t="s">
        <v>11</v>
      </c>
      <c r="D28" s="23" t="s">
        <v>11</v>
      </c>
      <c r="E28" s="23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3" t="s">
        <v>11</v>
      </c>
    </row>
    <row r="29" spans="1:10" ht="63.75" x14ac:dyDescent="0.25">
      <c r="A29" s="56">
        <v>6</v>
      </c>
      <c r="B29" s="14" t="s">
        <v>38</v>
      </c>
      <c r="C29" s="4">
        <v>0</v>
      </c>
      <c r="D29" s="4">
        <v>5</v>
      </c>
      <c r="E29" s="4">
        <v>0</v>
      </c>
      <c r="F29" s="4">
        <v>5</v>
      </c>
      <c r="G29" s="4">
        <v>0</v>
      </c>
      <c r="H29" s="4">
        <v>5</v>
      </c>
      <c r="I29" s="4">
        <v>0</v>
      </c>
      <c r="J29" s="4">
        <v>5</v>
      </c>
    </row>
    <row r="30" spans="1:10" ht="199.5" customHeight="1" x14ac:dyDescent="0.25">
      <c r="A30" s="56"/>
      <c r="B30" s="16" t="s">
        <v>39</v>
      </c>
      <c r="C30" s="4">
        <v>0</v>
      </c>
      <c r="D30" s="4" t="s">
        <v>11</v>
      </c>
      <c r="E30" s="4">
        <v>0</v>
      </c>
      <c r="F30" s="4" t="s">
        <v>11</v>
      </c>
      <c r="G30" s="4">
        <v>0</v>
      </c>
      <c r="H30" s="4" t="s">
        <v>11</v>
      </c>
      <c r="I30" s="4">
        <v>0</v>
      </c>
      <c r="J30" s="4" t="s">
        <v>11</v>
      </c>
    </row>
    <row r="31" spans="1:10" ht="54.75" customHeight="1" x14ac:dyDescent="0.25">
      <c r="A31" s="57">
        <v>7</v>
      </c>
      <c r="B31" s="24" t="s">
        <v>56</v>
      </c>
      <c r="C31" s="4">
        <v>0</v>
      </c>
      <c r="D31" s="4">
        <v>5</v>
      </c>
      <c r="E31" s="4">
        <v>0</v>
      </c>
      <c r="F31" s="4">
        <v>5</v>
      </c>
      <c r="G31" s="4">
        <v>0</v>
      </c>
      <c r="H31" s="4">
        <v>5</v>
      </c>
      <c r="I31" s="4">
        <v>0</v>
      </c>
      <c r="J31" s="4">
        <v>5</v>
      </c>
    </row>
    <row r="32" spans="1:10" ht="103.5" customHeight="1" x14ac:dyDescent="0.25">
      <c r="A32" s="59"/>
      <c r="B32" s="25" t="s">
        <v>55</v>
      </c>
      <c r="C32" s="4">
        <v>0</v>
      </c>
      <c r="D32" s="4" t="s">
        <v>11</v>
      </c>
      <c r="E32" s="4">
        <v>0</v>
      </c>
      <c r="F32" s="4" t="s">
        <v>11</v>
      </c>
      <c r="G32" s="4">
        <v>0</v>
      </c>
      <c r="H32" s="4" t="s">
        <v>11</v>
      </c>
      <c r="I32" s="4">
        <v>0</v>
      </c>
      <c r="J32" s="4" t="s">
        <v>11</v>
      </c>
    </row>
    <row r="33" spans="1:10" ht="38.25" x14ac:dyDescent="0.25">
      <c r="A33" s="57">
        <v>8</v>
      </c>
      <c r="B33" s="7" t="s">
        <v>25</v>
      </c>
      <c r="C33" s="4" t="s">
        <v>11</v>
      </c>
      <c r="D33" s="4">
        <v>5</v>
      </c>
      <c r="E33" s="4" t="s">
        <v>11</v>
      </c>
      <c r="F33" s="4">
        <v>5</v>
      </c>
      <c r="G33" s="4" t="s">
        <v>11</v>
      </c>
      <c r="H33" s="4">
        <v>5</v>
      </c>
      <c r="I33" s="4" t="s">
        <v>11</v>
      </c>
      <c r="J33" s="4">
        <v>5</v>
      </c>
    </row>
    <row r="34" spans="1:10" ht="58.5" customHeight="1" x14ac:dyDescent="0.25">
      <c r="A34" s="59"/>
      <c r="B34" s="18" t="s">
        <v>26</v>
      </c>
      <c r="C34" s="4" t="s">
        <v>11</v>
      </c>
      <c r="D34" s="4" t="s">
        <v>11</v>
      </c>
      <c r="E34" s="4" t="s">
        <v>11</v>
      </c>
      <c r="F34" s="4" t="s">
        <v>11</v>
      </c>
      <c r="G34" s="4" t="s">
        <v>11</v>
      </c>
      <c r="H34" s="4" t="s">
        <v>11</v>
      </c>
      <c r="I34" s="4" t="s">
        <v>11</v>
      </c>
      <c r="J34" s="4" t="s">
        <v>11</v>
      </c>
    </row>
    <row r="35" spans="1:10" ht="42" customHeight="1" x14ac:dyDescent="0.25">
      <c r="A35" s="57">
        <v>9</v>
      </c>
      <c r="B35" s="19" t="s">
        <v>57</v>
      </c>
      <c r="C35" s="4" t="s">
        <v>11</v>
      </c>
      <c r="D35" s="4">
        <v>5</v>
      </c>
      <c r="E35" s="4" t="s">
        <v>11</v>
      </c>
      <c r="F35" s="4">
        <v>5</v>
      </c>
      <c r="G35" s="4" t="s">
        <v>11</v>
      </c>
      <c r="H35" s="4">
        <v>5</v>
      </c>
      <c r="I35" s="4" t="s">
        <v>11</v>
      </c>
      <c r="J35" s="4">
        <v>5</v>
      </c>
    </row>
    <row r="36" spans="1:10" ht="76.5" customHeight="1" x14ac:dyDescent="0.25">
      <c r="A36" s="59"/>
      <c r="B36" s="18" t="s">
        <v>58</v>
      </c>
      <c r="C36" s="4">
        <v>0</v>
      </c>
      <c r="D36" s="4" t="s">
        <v>11</v>
      </c>
      <c r="E36" s="4">
        <v>0</v>
      </c>
      <c r="F36" s="4" t="s">
        <v>11</v>
      </c>
      <c r="G36" s="4">
        <v>0</v>
      </c>
      <c r="H36" s="4" t="s">
        <v>11</v>
      </c>
      <c r="I36" s="4">
        <v>0</v>
      </c>
      <c r="J36" s="4" t="s">
        <v>11</v>
      </c>
    </row>
    <row r="37" spans="1:10" ht="73.5" customHeight="1" x14ac:dyDescent="0.25">
      <c r="A37" s="57">
        <v>10</v>
      </c>
      <c r="B37" s="19" t="s">
        <v>40</v>
      </c>
      <c r="C37" s="4">
        <v>0</v>
      </c>
      <c r="D37" s="4">
        <v>5</v>
      </c>
      <c r="E37" s="4">
        <v>0</v>
      </c>
      <c r="F37" s="4">
        <v>5</v>
      </c>
      <c r="G37" s="4">
        <v>0</v>
      </c>
      <c r="H37" s="4">
        <v>5</v>
      </c>
      <c r="I37" s="4">
        <v>0</v>
      </c>
      <c r="J37" s="4">
        <v>5</v>
      </c>
    </row>
    <row r="38" spans="1:10" ht="144.75" customHeight="1" x14ac:dyDescent="0.25">
      <c r="A38" s="59"/>
      <c r="B38" s="17" t="s">
        <v>41</v>
      </c>
      <c r="C38" s="4">
        <v>0</v>
      </c>
      <c r="D38" s="4" t="s">
        <v>11</v>
      </c>
      <c r="E38" s="4">
        <v>0</v>
      </c>
      <c r="F38" s="4" t="s">
        <v>11</v>
      </c>
      <c r="G38" s="4">
        <v>0</v>
      </c>
      <c r="H38" s="4" t="s">
        <v>11</v>
      </c>
      <c r="I38" s="4">
        <v>0</v>
      </c>
      <c r="J38" s="4" t="s">
        <v>11</v>
      </c>
    </row>
    <row r="39" spans="1:10" ht="57" customHeight="1" x14ac:dyDescent="0.25">
      <c r="A39" s="56">
        <v>11</v>
      </c>
      <c r="B39" s="14" t="s">
        <v>42</v>
      </c>
      <c r="C39" s="26">
        <v>0</v>
      </c>
      <c r="D39" s="4">
        <v>5</v>
      </c>
      <c r="E39" s="26">
        <v>0</v>
      </c>
      <c r="F39" s="26">
        <v>5</v>
      </c>
      <c r="G39" s="26">
        <v>0</v>
      </c>
      <c r="H39" s="27">
        <v>5</v>
      </c>
      <c r="I39" s="26">
        <v>0</v>
      </c>
      <c r="J39" s="27">
        <v>5</v>
      </c>
    </row>
    <row r="40" spans="1:10" ht="69" customHeight="1" x14ac:dyDescent="0.25">
      <c r="A40" s="56"/>
      <c r="B40" s="5" t="s">
        <v>43</v>
      </c>
      <c r="C40" s="8">
        <v>0</v>
      </c>
      <c r="D40" s="4" t="s">
        <v>11</v>
      </c>
      <c r="E40" s="4">
        <v>0</v>
      </c>
      <c r="F40" s="4" t="s">
        <v>11</v>
      </c>
      <c r="G40" s="4">
        <v>0</v>
      </c>
      <c r="H40" s="4" t="s">
        <v>11</v>
      </c>
      <c r="I40" s="4">
        <v>0</v>
      </c>
      <c r="J40" s="4" t="s">
        <v>11</v>
      </c>
    </row>
    <row r="41" spans="1:10" ht="76.5" x14ac:dyDescent="0.25">
      <c r="A41" s="56"/>
      <c r="B41" s="5" t="s">
        <v>44</v>
      </c>
      <c r="C41" s="4">
        <v>0</v>
      </c>
      <c r="D41" s="4" t="s">
        <v>11</v>
      </c>
      <c r="E41" s="4">
        <v>0</v>
      </c>
      <c r="F41" s="4" t="s">
        <v>11</v>
      </c>
      <c r="G41" s="4">
        <v>0</v>
      </c>
      <c r="H41" s="4" t="s">
        <v>11</v>
      </c>
      <c r="I41" s="4">
        <v>0</v>
      </c>
      <c r="J41" s="4" t="s">
        <v>11</v>
      </c>
    </row>
    <row r="42" spans="1:10" ht="104.25" customHeight="1" x14ac:dyDescent="0.25">
      <c r="A42" s="56">
        <v>12</v>
      </c>
      <c r="B42" s="14" t="s">
        <v>59</v>
      </c>
      <c r="C42" s="4">
        <v>0</v>
      </c>
      <c r="D42" s="4">
        <v>5</v>
      </c>
      <c r="E42" s="4">
        <v>0</v>
      </c>
      <c r="F42" s="4">
        <v>5</v>
      </c>
      <c r="G42" s="4">
        <v>0</v>
      </c>
      <c r="H42" s="4">
        <v>5</v>
      </c>
      <c r="I42" s="4">
        <v>0</v>
      </c>
      <c r="J42" s="4">
        <v>5</v>
      </c>
    </row>
    <row r="43" spans="1:10" ht="106.5" customHeight="1" x14ac:dyDescent="0.25">
      <c r="A43" s="56"/>
      <c r="B43" s="5" t="s">
        <v>27</v>
      </c>
      <c r="C43" s="4">
        <v>0</v>
      </c>
      <c r="D43" s="4" t="s">
        <v>11</v>
      </c>
      <c r="E43" s="4">
        <v>0</v>
      </c>
      <c r="F43" s="4" t="s">
        <v>11</v>
      </c>
      <c r="G43" s="4">
        <v>0</v>
      </c>
      <c r="H43" s="4" t="s">
        <v>11</v>
      </c>
      <c r="I43" s="4">
        <v>0</v>
      </c>
      <c r="J43" s="4" t="s">
        <v>11</v>
      </c>
    </row>
    <row r="44" spans="1:10" ht="143.25" customHeight="1" x14ac:dyDescent="0.25">
      <c r="A44" s="57">
        <v>13</v>
      </c>
      <c r="B44" s="7" t="s">
        <v>45</v>
      </c>
      <c r="C44" s="4">
        <v>0</v>
      </c>
      <c r="D44" s="4">
        <v>5</v>
      </c>
      <c r="E44" s="4">
        <v>0</v>
      </c>
      <c r="F44" s="4">
        <v>5</v>
      </c>
      <c r="G44" s="4">
        <v>0</v>
      </c>
      <c r="H44" s="4">
        <v>5</v>
      </c>
      <c r="I44" s="4">
        <v>0</v>
      </c>
      <c r="J44" s="4">
        <v>5</v>
      </c>
    </row>
    <row r="45" spans="1:10" ht="132.75" customHeight="1" x14ac:dyDescent="0.25">
      <c r="A45" s="59"/>
      <c r="B45" s="5" t="s">
        <v>46</v>
      </c>
      <c r="C45" s="4">
        <v>0</v>
      </c>
      <c r="D45" s="4" t="s">
        <v>11</v>
      </c>
      <c r="E45" s="4">
        <v>0</v>
      </c>
      <c r="F45" s="4" t="s">
        <v>11</v>
      </c>
      <c r="G45" s="4">
        <v>0</v>
      </c>
      <c r="H45" s="4" t="s">
        <v>11</v>
      </c>
      <c r="I45" s="4">
        <v>0</v>
      </c>
      <c r="J45" s="4" t="s">
        <v>11</v>
      </c>
    </row>
    <row r="46" spans="1:10" ht="195" customHeight="1" x14ac:dyDescent="0.25">
      <c r="A46" s="56">
        <v>14</v>
      </c>
      <c r="B46" s="14" t="s">
        <v>47</v>
      </c>
      <c r="C46" s="4"/>
      <c r="D46" s="4">
        <v>5</v>
      </c>
      <c r="E46" s="4"/>
      <c r="F46" s="4">
        <v>5</v>
      </c>
      <c r="G46" s="4" t="s">
        <v>28</v>
      </c>
      <c r="H46" s="4">
        <v>5</v>
      </c>
      <c r="I46" s="4" t="s">
        <v>28</v>
      </c>
      <c r="J46" s="4">
        <v>5</v>
      </c>
    </row>
    <row r="47" spans="1:10" ht="165.75" x14ac:dyDescent="0.25">
      <c r="A47" s="56"/>
      <c r="B47" s="5" t="s">
        <v>29</v>
      </c>
      <c r="C47" s="4"/>
      <c r="D47" s="4" t="s">
        <v>11</v>
      </c>
      <c r="E47" s="4"/>
      <c r="F47" s="4" t="s">
        <v>11</v>
      </c>
      <c r="G47" s="4"/>
      <c r="H47" s="4" t="s">
        <v>11</v>
      </c>
      <c r="I47" s="4"/>
      <c r="J47" s="4" t="s">
        <v>11</v>
      </c>
    </row>
    <row r="48" spans="1:10" ht="165.75" x14ac:dyDescent="0.25">
      <c r="A48" s="56"/>
      <c r="B48" s="5" t="s">
        <v>30</v>
      </c>
      <c r="C48" s="4"/>
      <c r="D48" s="4" t="s">
        <v>11</v>
      </c>
      <c r="E48" s="4"/>
      <c r="F48" s="4" t="s">
        <v>11</v>
      </c>
      <c r="G48" s="4"/>
      <c r="H48" s="4" t="s">
        <v>11</v>
      </c>
      <c r="I48" s="4"/>
      <c r="J48" s="4" t="s">
        <v>11</v>
      </c>
    </row>
    <row r="49" spans="1:10" ht="80.25" customHeight="1" x14ac:dyDescent="0.25">
      <c r="A49" s="56">
        <v>15</v>
      </c>
      <c r="B49" s="14" t="s">
        <v>48</v>
      </c>
      <c r="C49" s="6">
        <f>C50/C51*100</f>
        <v>1.5728566993128661</v>
      </c>
      <c r="D49" s="4">
        <v>5</v>
      </c>
      <c r="E49" s="6">
        <f t="shared" ref="E49:I49" si="0">E50/E51*100</f>
        <v>1.2976628598920534</v>
      </c>
      <c r="F49" s="4">
        <v>5</v>
      </c>
      <c r="G49" s="6">
        <f t="shared" si="0"/>
        <v>5.469245983126398</v>
      </c>
      <c r="H49" s="4">
        <v>5</v>
      </c>
      <c r="I49" s="6">
        <f t="shared" si="0"/>
        <v>4.9214977930967798</v>
      </c>
      <c r="J49" s="4">
        <v>5</v>
      </c>
    </row>
    <row r="50" spans="1:10" ht="51" x14ac:dyDescent="0.25">
      <c r="A50" s="56"/>
      <c r="B50" s="5" t="s">
        <v>31</v>
      </c>
      <c r="C50" s="6">
        <v>1273.56</v>
      </c>
      <c r="D50" s="4" t="s">
        <v>11</v>
      </c>
      <c r="E50" s="6">
        <v>355.495</v>
      </c>
      <c r="F50" s="4" t="s">
        <v>11</v>
      </c>
      <c r="G50" s="6">
        <v>485.45</v>
      </c>
      <c r="H50" s="4" t="s">
        <v>11</v>
      </c>
      <c r="I50" s="6">
        <v>213.75</v>
      </c>
      <c r="J50" s="4" t="s">
        <v>11</v>
      </c>
    </row>
    <row r="51" spans="1:10" ht="38.25" x14ac:dyDescent="0.25">
      <c r="A51" s="56"/>
      <c r="B51" s="5" t="s">
        <v>32</v>
      </c>
      <c r="C51" s="6">
        <v>80971.14</v>
      </c>
      <c r="D51" s="4" t="s">
        <v>11</v>
      </c>
      <c r="E51" s="6">
        <v>27395.02</v>
      </c>
      <c r="F51" s="4" t="s">
        <v>11</v>
      </c>
      <c r="G51" s="6">
        <v>8875.9950000000008</v>
      </c>
      <c r="H51" s="4" t="s">
        <v>11</v>
      </c>
      <c r="I51" s="6">
        <v>4343.1899999999996</v>
      </c>
      <c r="J51" s="4" t="s">
        <v>11</v>
      </c>
    </row>
    <row r="52" spans="1:10" ht="76.5" x14ac:dyDescent="0.25">
      <c r="A52" s="56">
        <v>16</v>
      </c>
      <c r="B52" s="14" t="s">
        <v>49</v>
      </c>
      <c r="C52" s="3">
        <f>C53/C54*100</f>
        <v>0</v>
      </c>
      <c r="D52" s="4">
        <v>5</v>
      </c>
      <c r="E52" s="4">
        <f>E53/E54*100</f>
        <v>0</v>
      </c>
      <c r="F52" s="4">
        <v>5</v>
      </c>
      <c r="G52" s="4">
        <v>0</v>
      </c>
      <c r="H52" s="4">
        <v>5</v>
      </c>
      <c r="I52" s="4">
        <f t="shared" ref="I52" si="1">I53/I54*100</f>
        <v>0</v>
      </c>
      <c r="J52" s="4">
        <v>5</v>
      </c>
    </row>
    <row r="53" spans="1:10" ht="43.5" customHeight="1" x14ac:dyDescent="0.25">
      <c r="A53" s="56"/>
      <c r="B53" s="5" t="s">
        <v>50</v>
      </c>
      <c r="C53" s="4">
        <v>0</v>
      </c>
      <c r="D53" s="4" t="s">
        <v>11</v>
      </c>
      <c r="E53" s="4">
        <v>0</v>
      </c>
      <c r="F53" s="4" t="s">
        <v>11</v>
      </c>
      <c r="G53" s="4">
        <v>0</v>
      </c>
      <c r="H53" s="4" t="s">
        <v>11</v>
      </c>
      <c r="I53" s="4">
        <v>0</v>
      </c>
      <c r="J53" s="4" t="s">
        <v>11</v>
      </c>
    </row>
    <row r="54" spans="1:10" ht="63.75" x14ac:dyDescent="0.25">
      <c r="A54" s="56"/>
      <c r="B54" s="5" t="s">
        <v>51</v>
      </c>
      <c r="C54" s="4">
        <v>42696.05</v>
      </c>
      <c r="D54" s="4" t="s">
        <v>11</v>
      </c>
      <c r="E54" s="9">
        <v>2833</v>
      </c>
      <c r="F54" s="4" t="s">
        <v>11</v>
      </c>
      <c r="G54" s="9">
        <v>1115.1199999999999</v>
      </c>
      <c r="H54" s="4" t="s">
        <v>11</v>
      </c>
      <c r="I54" s="4">
        <v>256.99</v>
      </c>
      <c r="J54" s="4" t="s">
        <v>11</v>
      </c>
    </row>
    <row r="55" spans="1:10" ht="128.25" customHeight="1" x14ac:dyDescent="0.25">
      <c r="A55" s="56">
        <v>17</v>
      </c>
      <c r="B55" s="20" t="s">
        <v>52</v>
      </c>
      <c r="C55" s="3">
        <f>C56/C57*100</f>
        <v>39.281736664045738</v>
      </c>
      <c r="D55" s="4">
        <v>0</v>
      </c>
      <c r="E55" s="3">
        <f>E56/E57*100</f>
        <v>17.625324423190893</v>
      </c>
      <c r="F55" s="4">
        <v>0</v>
      </c>
      <c r="G55" s="3">
        <f>G56/G57*100</f>
        <v>63.739145412860388</v>
      </c>
      <c r="H55" s="4">
        <v>3</v>
      </c>
      <c r="I55" s="3">
        <f>I56/I57*100</f>
        <v>0</v>
      </c>
      <c r="J55" s="4">
        <v>0</v>
      </c>
    </row>
    <row r="56" spans="1:10" ht="58.5" customHeight="1" x14ac:dyDescent="0.25">
      <c r="A56" s="56"/>
      <c r="B56" s="5" t="s">
        <v>53</v>
      </c>
      <c r="C56" s="4">
        <v>34476.720000000001</v>
      </c>
      <c r="D56" s="4" t="s">
        <v>11</v>
      </c>
      <c r="E56" s="4">
        <v>862.46</v>
      </c>
      <c r="F56" s="4" t="s">
        <v>11</v>
      </c>
      <c r="G56" s="4">
        <v>858.5</v>
      </c>
      <c r="H56" s="4" t="s">
        <v>11</v>
      </c>
      <c r="I56" s="4">
        <v>0</v>
      </c>
      <c r="J56" s="4" t="s">
        <v>11</v>
      </c>
    </row>
    <row r="57" spans="1:10" ht="56.25" customHeight="1" x14ac:dyDescent="0.25">
      <c r="A57" s="56"/>
      <c r="B57" s="5" t="s">
        <v>54</v>
      </c>
      <c r="C57" s="4">
        <v>87767.81</v>
      </c>
      <c r="D57" s="4" t="s">
        <v>11</v>
      </c>
      <c r="E57" s="4">
        <v>4893.3</v>
      </c>
      <c r="F57" s="4" t="s">
        <v>11</v>
      </c>
      <c r="G57" s="4">
        <v>1346.896</v>
      </c>
      <c r="H57" s="4" t="s">
        <v>11</v>
      </c>
      <c r="I57" s="4">
        <v>1055.1500000000001</v>
      </c>
      <c r="J57" s="4" t="s">
        <v>11</v>
      </c>
    </row>
    <row r="58" spans="1:10" ht="15.75" x14ac:dyDescent="0.25">
      <c r="A58" s="10"/>
      <c r="B58" s="15" t="s">
        <v>33</v>
      </c>
      <c r="C58" s="11"/>
      <c r="D58" s="11">
        <f>D5+D8+D11+D16+D29+D39+D42+D46+D52+D49+D55+D33+D13+D44+D37+D31+D35</f>
        <v>67</v>
      </c>
      <c r="E58" s="11"/>
      <c r="F58" s="11">
        <f t="shared" ref="F58:J58" si="2">F5+F8+F11+F16+F29+F39+F42+F46+F52+F49+F55+F33+F13+F44+F37+F31+F35</f>
        <v>66</v>
      </c>
      <c r="G58" s="11"/>
      <c r="H58" s="28">
        <f>H5+H8+H11+H16+H29+H39+H42+H46+H52+H49+H55+H33+H13+H44+H37+H31+H35</f>
        <v>70</v>
      </c>
      <c r="I58" s="11"/>
      <c r="J58" s="11">
        <f t="shared" si="2"/>
        <v>67</v>
      </c>
    </row>
    <row r="61" spans="1:10" x14ac:dyDescent="0.25">
      <c r="B61" s="21" t="s">
        <v>83</v>
      </c>
    </row>
    <row r="62" spans="1:10" x14ac:dyDescent="0.25">
      <c r="B62" s="21" t="s">
        <v>34</v>
      </c>
    </row>
  </sheetData>
  <mergeCells count="24">
    <mergeCell ref="A52:A54"/>
    <mergeCell ref="A49:A51"/>
    <mergeCell ref="A55:A57"/>
    <mergeCell ref="A29:A30"/>
    <mergeCell ref="A31:A32"/>
    <mergeCell ref="A39:A41"/>
    <mergeCell ref="A42:A43"/>
    <mergeCell ref="A46:A48"/>
    <mergeCell ref="A44:A45"/>
    <mergeCell ref="A37:A38"/>
    <mergeCell ref="A33:A34"/>
    <mergeCell ref="A35:A36"/>
    <mergeCell ref="A5:A7"/>
    <mergeCell ref="A8:A10"/>
    <mergeCell ref="A11:A12"/>
    <mergeCell ref="A13:A15"/>
    <mergeCell ref="A16:A28"/>
    <mergeCell ref="A1:J1"/>
    <mergeCell ref="A3:A4"/>
    <mergeCell ref="B3:B4"/>
    <mergeCell ref="C3:D3"/>
    <mergeCell ref="E3:F3"/>
    <mergeCell ref="G3:H3"/>
    <mergeCell ref="I3:J3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A5B92-D15D-4804-8756-296CAB000251}">
  <sheetPr>
    <pageSetUpPr fitToPage="1"/>
  </sheetPr>
  <dimension ref="A3:G22"/>
  <sheetViews>
    <sheetView workbookViewId="0">
      <selection sqref="A1:E23"/>
    </sheetView>
  </sheetViews>
  <sheetFormatPr defaultRowHeight="15" x14ac:dyDescent="0.25"/>
  <cols>
    <col min="1" max="1" width="7.42578125" style="34" customWidth="1"/>
    <col min="2" max="5" width="22.7109375" style="34" customWidth="1"/>
    <col min="6" max="16384" width="9.140625" style="34"/>
  </cols>
  <sheetData>
    <row r="3" spans="1:7" x14ac:dyDescent="0.25">
      <c r="A3" s="60" t="s">
        <v>61</v>
      </c>
      <c r="B3" s="60"/>
      <c r="C3" s="60"/>
      <c r="D3" s="60"/>
      <c r="E3" s="60"/>
    </row>
    <row r="4" spans="1:7" ht="62.25" customHeight="1" x14ac:dyDescent="0.25">
      <c r="A4" s="61" t="s">
        <v>84</v>
      </c>
      <c r="B4" s="61"/>
      <c r="C4" s="61"/>
      <c r="D4" s="61"/>
      <c r="E4" s="61"/>
    </row>
    <row r="5" spans="1:7" x14ac:dyDescent="0.25">
      <c r="A5" s="60"/>
      <c r="B5" s="60"/>
      <c r="C5" s="60"/>
      <c r="D5" s="60"/>
      <c r="E5" s="60"/>
    </row>
    <row r="6" spans="1:7" ht="19.5" thickBot="1" x14ac:dyDescent="0.3">
      <c r="A6" s="35"/>
    </row>
    <row r="7" spans="1:7" ht="18.75" x14ac:dyDescent="0.25">
      <c r="A7" s="36" t="s">
        <v>62</v>
      </c>
      <c r="B7" s="62" t="s">
        <v>63</v>
      </c>
      <c r="C7" s="40" t="s">
        <v>64</v>
      </c>
      <c r="D7" s="40" t="s">
        <v>65</v>
      </c>
      <c r="E7" s="40" t="s">
        <v>66</v>
      </c>
    </row>
    <row r="8" spans="1:7" ht="18.75" x14ac:dyDescent="0.25">
      <c r="A8" s="37" t="s">
        <v>67</v>
      </c>
      <c r="B8" s="63"/>
      <c r="C8" s="41" t="s">
        <v>68</v>
      </c>
      <c r="D8" s="41" t="s">
        <v>69</v>
      </c>
      <c r="E8" s="41" t="s">
        <v>69</v>
      </c>
    </row>
    <row r="9" spans="1:7" ht="18.75" x14ac:dyDescent="0.25">
      <c r="A9" s="38"/>
      <c r="B9" s="63"/>
      <c r="C9" s="42"/>
      <c r="D9" s="41" t="s">
        <v>70</v>
      </c>
      <c r="E9" s="41" t="s">
        <v>70</v>
      </c>
    </row>
    <row r="10" spans="1:7" ht="18.75" x14ac:dyDescent="0.25">
      <c r="A10" s="38"/>
      <c r="B10" s="63"/>
      <c r="C10" s="42"/>
      <c r="D10" s="41" t="s">
        <v>71</v>
      </c>
      <c r="E10" s="41" t="s">
        <v>71</v>
      </c>
    </row>
    <row r="11" spans="1:7" ht="19.5" thickBot="1" x14ac:dyDescent="0.3">
      <c r="A11" s="39"/>
      <c r="B11" s="64"/>
      <c r="C11" s="43"/>
      <c r="D11" s="44" t="s">
        <v>72</v>
      </c>
      <c r="E11" s="44" t="s">
        <v>73</v>
      </c>
    </row>
    <row r="12" spans="1:7" ht="19.5" thickBot="1" x14ac:dyDescent="0.3">
      <c r="A12" s="46">
        <v>1</v>
      </c>
      <c r="B12" s="44">
        <v>2</v>
      </c>
      <c r="C12" s="44">
        <v>3</v>
      </c>
      <c r="D12" s="44">
        <v>4</v>
      </c>
      <c r="E12" s="44">
        <v>5</v>
      </c>
    </row>
    <row r="13" spans="1:7" ht="38.25" thickBot="1" x14ac:dyDescent="0.3">
      <c r="A13" s="46">
        <v>1</v>
      </c>
      <c r="B13" s="45" t="s">
        <v>74</v>
      </c>
      <c r="C13" s="48">
        <f>D13/E13*5</f>
        <v>4.4666666666666668</v>
      </c>
      <c r="D13" s="44">
        <v>67</v>
      </c>
      <c r="E13" s="44">
        <v>75</v>
      </c>
      <c r="G13" s="47"/>
    </row>
    <row r="14" spans="1:7" ht="38.25" thickBot="1" x14ac:dyDescent="0.3">
      <c r="A14" s="46">
        <v>2</v>
      </c>
      <c r="B14" s="45" t="s">
        <v>75</v>
      </c>
      <c r="C14" s="48">
        <f t="shared" ref="C14:C16" si="0">D14/E14*5</f>
        <v>4.666666666666667</v>
      </c>
      <c r="D14" s="44">
        <v>70</v>
      </c>
      <c r="E14" s="44">
        <v>75</v>
      </c>
      <c r="G14" s="47"/>
    </row>
    <row r="15" spans="1:7" ht="19.5" thickBot="1" x14ac:dyDescent="0.3">
      <c r="A15" s="46">
        <v>3</v>
      </c>
      <c r="B15" s="45" t="s">
        <v>76</v>
      </c>
      <c r="C15" s="48">
        <f>D15/E15*5</f>
        <v>4.4000000000000004</v>
      </c>
      <c r="D15" s="44">
        <v>66</v>
      </c>
      <c r="E15" s="44">
        <v>75</v>
      </c>
      <c r="G15" s="47"/>
    </row>
    <row r="16" spans="1:7" ht="38.25" thickBot="1" x14ac:dyDescent="0.3">
      <c r="A16" s="46">
        <v>4</v>
      </c>
      <c r="B16" s="45" t="s">
        <v>77</v>
      </c>
      <c r="C16" s="48">
        <f t="shared" si="0"/>
        <v>4.4666666666666668</v>
      </c>
      <c r="D16" s="44">
        <v>67</v>
      </c>
      <c r="E16" s="44">
        <v>75</v>
      </c>
      <c r="G16" s="47"/>
    </row>
    <row r="17" spans="1:5" ht="18.75" customHeight="1" x14ac:dyDescent="0.25">
      <c r="A17" s="65" t="s">
        <v>78</v>
      </c>
      <c r="B17" s="66"/>
      <c r="C17" s="67">
        <f>(C13+C14+C15+C16)/4</f>
        <v>4.5</v>
      </c>
      <c r="D17" s="62" t="s">
        <v>79</v>
      </c>
      <c r="E17" s="62" t="s">
        <v>79</v>
      </c>
    </row>
    <row r="18" spans="1:5" ht="18.75" customHeight="1" x14ac:dyDescent="0.25">
      <c r="A18" s="70" t="s">
        <v>80</v>
      </c>
      <c r="B18" s="71"/>
      <c r="C18" s="68"/>
      <c r="D18" s="63"/>
      <c r="E18" s="63"/>
    </row>
    <row r="19" spans="1:5" ht="60" customHeight="1" thickBot="1" x14ac:dyDescent="0.3">
      <c r="A19" s="72" t="s">
        <v>81</v>
      </c>
      <c r="B19" s="73"/>
      <c r="C19" s="69"/>
      <c r="D19" s="64"/>
      <c r="E19" s="64"/>
    </row>
    <row r="21" spans="1:5" x14ac:dyDescent="0.25">
      <c r="A21" s="21" t="s">
        <v>83</v>
      </c>
    </row>
    <row r="22" spans="1:5" x14ac:dyDescent="0.25">
      <c r="A22" s="21" t="s">
        <v>34</v>
      </c>
    </row>
  </sheetData>
  <mergeCells count="10">
    <mergeCell ref="A3:E3"/>
    <mergeCell ref="A4:E4"/>
    <mergeCell ref="A5:E5"/>
    <mergeCell ref="B7:B11"/>
    <mergeCell ref="A17:B17"/>
    <mergeCell ref="C17:C19"/>
    <mergeCell ref="D17:D19"/>
    <mergeCell ref="E17:E19"/>
    <mergeCell ref="A18:B18"/>
    <mergeCell ref="A19:B19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Оценка качества ФМ</vt:lpstr>
      <vt:lpstr>Рейтинг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2025-03-06T07:20:06Z</dcterms:modified>
</cp:coreProperties>
</file>