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1FA46756-6083-40B4-A3A6-3C50A371B1D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Лист1" sheetId="1" r:id="rId1"/>
    <sheet name="Лист4" sheetId="4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5" i="4"/>
  <c r="C16" i="4"/>
  <c r="C13" i="4"/>
  <c r="C17" i="4" s="1"/>
  <c r="I8" i="1" l="1"/>
  <c r="G8" i="1"/>
  <c r="F55" i="1"/>
  <c r="C12" i="1"/>
  <c r="E12" i="1"/>
  <c r="C5" i="1" l="1"/>
  <c r="H55" i="1" l="1"/>
  <c r="J55" i="1"/>
  <c r="D55" i="1"/>
  <c r="C49" i="1"/>
  <c r="I24" i="1"/>
  <c r="G24" i="1"/>
  <c r="E24" i="1"/>
  <c r="I20" i="1"/>
  <c r="G20" i="1"/>
  <c r="E20" i="1"/>
  <c r="C24" i="1"/>
  <c r="C20" i="1"/>
  <c r="C19" i="1" s="1"/>
  <c r="C16" i="1"/>
  <c r="E16" i="1"/>
  <c r="G16" i="1"/>
  <c r="I16" i="1"/>
  <c r="C8" i="1"/>
  <c r="I52" i="1" l="1"/>
  <c r="G52" i="1"/>
  <c r="E52" i="1"/>
  <c r="C52" i="1"/>
  <c r="I49" i="1"/>
  <c r="G49" i="1"/>
  <c r="E49" i="1"/>
  <c r="I46" i="1"/>
  <c r="E46" i="1"/>
  <c r="C46" i="1"/>
  <c r="I12" i="1"/>
  <c r="I11" i="1" s="1"/>
  <c r="G12" i="1"/>
  <c r="G11" i="1" s="1"/>
  <c r="E11" i="1"/>
  <c r="C11" i="1"/>
  <c r="E8" i="1"/>
  <c r="I5" i="1"/>
  <c r="G5" i="1"/>
  <c r="E5" i="1"/>
  <c r="E19" i="1" l="1"/>
  <c r="G19" i="1"/>
</calcChain>
</file>

<file path=xl/sharedStrings.xml><?xml version="1.0" encoding="utf-8"?>
<sst xmlns="http://schemas.openxmlformats.org/spreadsheetml/2006/main" count="253" uniqueCount="83">
  <si>
    <t>№ п/п</t>
  </si>
  <si>
    <t>Наименование показателя</t>
  </si>
  <si>
    <t>ИТОГО</t>
  </si>
  <si>
    <t>Показатель</t>
  </si>
  <si>
    <t>Количество баллов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</si>
  <si>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</si>
  <si>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</si>
  <si>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х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</si>
  <si>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</si>
  <si>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Р2 Уровень исполнения расходов учреждения за счет средств краевого бюджета (без учета средств, имеющих целевое назначение) Р2 = Ркис/ Ркпр х 100%</t>
  </si>
  <si>
    <t>Ркис – кассовые расходы учреждения за счет средств краевого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</si>
  <si>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краевого бюджета (без учета средств, имеющих целевое назначение) за отчетный период, тыс. руб.</t>
  </si>
  <si>
    <t>Р3 Доля кассовых расходов (без средств, имеющих целевое назначение), произведенных учреждением в 4 квартале отчетного финансового года Р3 = Ркис (4кв.) / Ркис(год.) х 100%</t>
  </si>
  <si>
    <t>Ркис(год) - кассовые расходы (без учета средств, имеющих целевое назначение) произведенные учреждением за отчетный финансовый год, тыс. руб.</t>
  </si>
  <si>
    <t>Ркис(4кв.) - кассовые расходы (без учета средств, имеющих целевое назначение) произведенные учреждением в 4 квартале отчетного финансового года , тыс. руб.</t>
  </si>
  <si>
    <t>Э1 - объем услуг (раздельно по каждому источнику энергии), потребленных учреждением, в отчетном году, тыс. руб.</t>
  </si>
  <si>
    <t xml:space="preserve">     электроэнергия</t>
  </si>
  <si>
    <t xml:space="preserve">     теплоэнергия</t>
  </si>
  <si>
    <t xml:space="preserve">     водоснабжение</t>
  </si>
  <si>
    <t>Э0 - объем услуг (раздельно по каждому источнику энергии), потребленных учреждением в году, предшествующему отчетному, тыс. руб.</t>
  </si>
  <si>
    <t>i - вид источника энергии (тепловая энергия, электрическая энергия, вода)</t>
  </si>
  <si>
    <t>n - количество источников энергии</t>
  </si>
  <si>
    <t>Р8 Наличие у учреждения просроченной дебиторской задолженности Р8 = Дтн, тыс.руб.</t>
  </si>
  <si>
    <t>Дтн - объем просроченной дебиторской задолженности учреждения по расчетам с дебиторами по состоянию на первое число месяца, следующего за отчетным финансовым годом , тыс. руб.</t>
  </si>
  <si>
    <t>Ктп - объем просроченной кредиторской задолженности учреждения по расчетам с кредиторами по состоянию на 1-е число месяца, следующего за отчетным финансовым годом, тыс. руб.</t>
  </si>
  <si>
    <t>Р10 Исполнение судебных актов и иных штрафных санкций по денежным обязательствам учреждения Р13 = Sp / Si х 100%</t>
  </si>
  <si>
    <t>Sр - исполнено по судебным актам на основании исполнительных документов и иных штрафных санкций учреждения за счет средств районного бюджета в отчетном финансовом году, тыс. руб.</t>
  </si>
  <si>
    <t>Si - исполнено по судебным актам на основании исполнительных документов и иных штрафных санкций учреждения за счет средств районного бюджета в году, предшествующем отчетному финансовому году, тыс. руб.</t>
  </si>
  <si>
    <t>Р11 Своевременность утверждения муниципального задания учреждению за отчетный финансовый год и плановый период в срок, установленный Постановлением администрации Шарыповского муниципального округа Р11 = Тмз</t>
  </si>
  <si>
    <t>Тмз - количество дней отклонения фактической даты утверждения муниципального задания учреждению за отчетный финансовый год и плановый период от срока, установленного Постановлением администрации Шарыповского муниципального округа</t>
  </si>
  <si>
    <t>Р12 Своевременность утверждения плана финансово-хозяйственной деятельности учреждения за отчетный финансовый год и плановый период в соответствии с утвержденными сроками Р12 = Тфхд</t>
  </si>
  <si>
    <t>Тфхд - количество дней отклонения фактической даты утверждения плана финансово-хозяйственной деятельности учреждения за отчетный финансовый год и плановый период от установленных сроков</t>
  </si>
  <si>
    <t>Р13 Размещение учреждением в полном объеме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(оценивается информация, размещенная в полном объеме)</t>
  </si>
  <si>
    <t>*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</si>
  <si>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размещена учреждением на официальном сайте в полном объеме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</si>
  <si>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не размещена учреждением на официальном сайте в полном объеме</t>
  </si>
  <si>
    <t>Р14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 Р14 = Рост / Рассиг x 100%</t>
  </si>
  <si>
    <t>Рост - сумма остатков средств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по состоянию на 31 декабря отчетного периода, тыс. руб.</t>
  </si>
  <si>
    <t>РРассиг - общий объем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на отчетный период, тыс. руб.</t>
  </si>
  <si>
    <t>Р15 Оценка использования бюджетных средств учреждением на выполнение муниципального задания Р15 = Vo / Vc х 100%</t>
  </si>
  <si>
    <t>Vo - остаток денежных средств на конец отчетного периода на счетах учреждений на выполнение муниципального задания,тыс. руб.</t>
  </si>
  <si>
    <t>Vc - общий объем средств, выделенных учреждению на выполнение муниципального задания, тыс. руб.</t>
  </si>
  <si>
    <t>Р16 Доля закупок товаров, работ и услуг для обеспечения муниципальных нужд произведенных конкурентным способом в отчетном финансовом году к совокупному годовому объему закупок на отчетный финансовый год Р16 = Рзак / Рпл x 100%</t>
  </si>
  <si>
    <t>Рзак - сумма закупок товаров, работ и услуг для обеспечения муниципальных нужд произведенных конкурентным способом в отчетном финансовом году, тыс. руб.</t>
  </si>
  <si>
    <t>Рпл - совокупный годовой объем закупок на отчетный финансовый год, тыс. руб.</t>
  </si>
  <si>
    <t>ОЦЕНКА КАЧЕСТВА ФИНАНСОВОГО МЕНЕДЖМЕНТА МУНИЦИПАЛЬНЫХ
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за 2022 год</t>
  </si>
  <si>
    <t>МБУК "ЦКС" ШМО</t>
  </si>
  <si>
    <t>МБУ "МБ" ШМО</t>
  </si>
  <si>
    <t>МБУДО ДМШ ШМО</t>
  </si>
  <si>
    <t>МБУ «ММЦ Сибиряк» ШМО</t>
  </si>
  <si>
    <t>Р4– количество обращений об изменении планов финансово-хозяйственной деятельности  (без учета изменений связанных с уточнением бюджета округа, перераспределением нераспределенных расходов, уточнением расходов за счет безвозмездных поступлений) в ходе исполнения бюджета в отчетном финансовом году</t>
  </si>
  <si>
    <t>Р4 Качество кассового планирования расходов бюджета округа подведомственными учреждениями Р4 = Ку/Оу х100%</t>
  </si>
  <si>
    <t xml:space="preserve">Р4 Качество планирования расходов </t>
  </si>
  <si>
    <t>Ку – количество уведомлений подведомственного учреждения об изменении кассового плана по расходам (за исключением резервных средств);</t>
  </si>
  <si>
    <t>Оу-общее количество уведомлений об изменении кассового плана по расходам всех подведомственных учреждений за отчетный финансовый год (за исключением резервных средств)</t>
  </si>
  <si>
    <t>Р5 Повышение энергетической эффективности Р5 = (сумм Э1 i / Э0 i )/n х100%</t>
  </si>
  <si>
    <t>Р9 Наличие у учреждения просроченной кредиторской задолженности Р9 = Ктп, тыс.руб.</t>
  </si>
  <si>
    <t>Р8 Соблюдение сроков представления подведомственными учреждениями годовой отчетности</t>
  </si>
  <si>
    <t>Оценивается соблюдение сроков представления подведомственным учреждением при представлении годовой отчетности</t>
  </si>
  <si>
    <t xml:space="preserve"> МБУК "ЦКС" ШМО</t>
  </si>
  <si>
    <t xml:space="preserve"> МБУ "МБ" ШМО</t>
  </si>
  <si>
    <t xml:space="preserve"> МБУДО ДМШ ШМО</t>
  </si>
  <si>
    <t xml:space="preserve"> МБУ «ММЦ Сибиряк» ШМО</t>
  </si>
  <si>
    <t xml:space="preserve"> РЕЙТИНГ</t>
  </si>
  <si>
    <t>N</t>
  </si>
  <si>
    <t>п/п</t>
  </si>
  <si>
    <t>Наименование подведомственных учреждений</t>
  </si>
  <si>
    <t>Рейтинговая</t>
  </si>
  <si>
    <t>оценка (R)</t>
  </si>
  <si>
    <t>Суммарная</t>
  </si>
  <si>
    <t>оценка качества</t>
  </si>
  <si>
    <t>финансового</t>
  </si>
  <si>
    <t>менеджмента</t>
  </si>
  <si>
    <t>(КФМ)</t>
  </si>
  <si>
    <t>Максимальная</t>
  </si>
  <si>
    <t>(MAX)</t>
  </si>
  <si>
    <t>Оценка среднего уровня</t>
  </si>
  <si>
    <t>качества финансового</t>
  </si>
  <si>
    <t xml:space="preserve">менеджмента подведомственных учреждений (MR) </t>
  </si>
  <si>
    <t xml:space="preserve">X </t>
  </si>
  <si>
    <t>Исполнитель: Берестевич Т.В</t>
  </si>
  <si>
    <t>т. 2-17-00</t>
  </si>
  <si>
    <t>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                     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</si>
</sst>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8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5" fillId="0" borderId="0" xfId="0" applyFont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zoomScale="75" zoomScaleNormal="75" workbookViewId="0">
      <selection activeCell="H6" sqref="H6"/>
    </sheetView>
  </sheetViews>
  <sheetFormatPr defaultRowHeight="15" x14ac:dyDescent="0.25"/>
  <cols>
    <col min="2" max="2" width="31.85546875" customWidth="1"/>
    <col min="3" max="10" width="15.7109375" customWidth="1"/>
  </cols>
  <sheetData>
    <row r="1" spans="1:10" ht="107.25" customHeight="1" x14ac:dyDescent="0.3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ht="33.75" customHeight="1" x14ac:dyDescent="0.25">
      <c r="A3" s="39" t="s">
        <v>0</v>
      </c>
      <c r="B3" s="40" t="s">
        <v>1</v>
      </c>
      <c r="C3" s="37" t="s">
        <v>46</v>
      </c>
      <c r="D3" s="38"/>
      <c r="E3" s="37" t="s">
        <v>47</v>
      </c>
      <c r="F3" s="38"/>
      <c r="G3" s="37" t="s">
        <v>48</v>
      </c>
      <c r="H3" s="38"/>
      <c r="I3" s="37" t="s">
        <v>49</v>
      </c>
      <c r="J3" s="38"/>
    </row>
    <row r="4" spans="1:10" ht="25.5" x14ac:dyDescent="0.25">
      <c r="A4" s="39"/>
      <c r="B4" s="41"/>
      <c r="C4" s="1" t="s">
        <v>3</v>
      </c>
      <c r="D4" s="2" t="s">
        <v>4</v>
      </c>
      <c r="E4" s="1" t="s">
        <v>3</v>
      </c>
      <c r="F4" s="2" t="s">
        <v>4</v>
      </c>
      <c r="G4" s="1" t="s">
        <v>3</v>
      </c>
      <c r="H4" s="2" t="s">
        <v>4</v>
      </c>
      <c r="I4" s="2" t="s">
        <v>3</v>
      </c>
      <c r="J4" s="2" t="s">
        <v>4</v>
      </c>
    </row>
    <row r="5" spans="1:10" ht="95.25" customHeight="1" x14ac:dyDescent="0.25">
      <c r="A5" s="32">
        <v>1</v>
      </c>
      <c r="B5" s="30" t="s">
        <v>5</v>
      </c>
      <c r="C5" s="4">
        <f>C6/C7 *100</f>
        <v>99.457722664344573</v>
      </c>
      <c r="D5" s="5">
        <v>4</v>
      </c>
      <c r="E5" s="4">
        <f>E6/E7 *100</f>
        <v>99.719714098528613</v>
      </c>
      <c r="F5" s="5">
        <v>4</v>
      </c>
      <c r="G5" s="4">
        <f>G6/G7 *100</f>
        <v>100</v>
      </c>
      <c r="H5" s="5">
        <v>5</v>
      </c>
      <c r="I5" s="4">
        <f>I6/I7 *100</f>
        <v>99.285881831687036</v>
      </c>
      <c r="J5" s="5">
        <v>4</v>
      </c>
    </row>
    <row r="6" spans="1:10" ht="76.5" x14ac:dyDescent="0.25">
      <c r="A6" s="32"/>
      <c r="B6" s="7" t="s">
        <v>6</v>
      </c>
      <c r="C6" s="8">
        <v>60762.9</v>
      </c>
      <c r="D6" s="8" t="s">
        <v>7</v>
      </c>
      <c r="E6" s="8">
        <v>20243.8</v>
      </c>
      <c r="F6" s="8" t="s">
        <v>7</v>
      </c>
      <c r="G6" s="8">
        <v>6721</v>
      </c>
      <c r="H6" s="8" t="s">
        <v>7</v>
      </c>
      <c r="I6" s="8">
        <v>3809.5</v>
      </c>
      <c r="J6" s="8" t="s">
        <v>7</v>
      </c>
    </row>
    <row r="7" spans="1:10" ht="76.5" x14ac:dyDescent="0.25">
      <c r="A7" s="32"/>
      <c r="B7" s="7" t="s">
        <v>8</v>
      </c>
      <c r="C7" s="8">
        <v>61094.2</v>
      </c>
      <c r="D7" s="8" t="s">
        <v>7</v>
      </c>
      <c r="E7" s="8">
        <v>20300.7</v>
      </c>
      <c r="F7" s="8" t="s">
        <v>7</v>
      </c>
      <c r="G7" s="8">
        <v>6721</v>
      </c>
      <c r="H7" s="8" t="s">
        <v>7</v>
      </c>
      <c r="I7" s="8">
        <v>3836.9</v>
      </c>
      <c r="J7" s="8" t="s">
        <v>7</v>
      </c>
    </row>
    <row r="8" spans="1:10" ht="80.25" customHeight="1" x14ac:dyDescent="0.25">
      <c r="A8" s="32">
        <v>2</v>
      </c>
      <c r="B8" s="3" t="s">
        <v>9</v>
      </c>
      <c r="C8" s="4">
        <f>C9/C10*100</f>
        <v>100</v>
      </c>
      <c r="D8" s="5">
        <v>5</v>
      </c>
      <c r="E8" s="4">
        <f>E9/E10*100</f>
        <v>100</v>
      </c>
      <c r="F8" s="5">
        <v>5</v>
      </c>
      <c r="G8" s="4">
        <f>G9/G10*100</f>
        <v>52.569169960474305</v>
      </c>
      <c r="H8" s="5">
        <v>0</v>
      </c>
      <c r="I8" s="4">
        <f>I9/I10*100</f>
        <v>99.691650853889939</v>
      </c>
      <c r="J8" s="5">
        <v>4</v>
      </c>
    </row>
    <row r="9" spans="1:10" ht="63.75" x14ac:dyDescent="0.25">
      <c r="A9" s="32"/>
      <c r="B9" s="7" t="s">
        <v>10</v>
      </c>
      <c r="C9" s="8">
        <v>14838.4</v>
      </c>
      <c r="D9" s="8" t="s">
        <v>7</v>
      </c>
      <c r="E9" s="8">
        <v>1232.3</v>
      </c>
      <c r="F9" s="8" t="s">
        <v>7</v>
      </c>
      <c r="G9" s="8">
        <v>13.3</v>
      </c>
      <c r="H9" s="8" t="s">
        <v>7</v>
      </c>
      <c r="I9" s="8">
        <v>420.3</v>
      </c>
      <c r="J9" s="8" t="s">
        <v>7</v>
      </c>
    </row>
    <row r="10" spans="1:10" ht="63.75" x14ac:dyDescent="0.25">
      <c r="A10" s="32"/>
      <c r="B10" s="7" t="s">
        <v>11</v>
      </c>
      <c r="C10" s="8">
        <v>14838.4</v>
      </c>
      <c r="D10" s="8" t="s">
        <v>7</v>
      </c>
      <c r="E10" s="8">
        <v>1232.3</v>
      </c>
      <c r="F10" s="8" t="s">
        <v>7</v>
      </c>
      <c r="G10" s="8">
        <v>25.3</v>
      </c>
      <c r="H10" s="8" t="s">
        <v>7</v>
      </c>
      <c r="I10" s="8">
        <v>421.6</v>
      </c>
      <c r="J10" s="8" t="s">
        <v>7</v>
      </c>
    </row>
    <row r="11" spans="1:10" ht="77.25" x14ac:dyDescent="0.25">
      <c r="A11" s="32">
        <v>3</v>
      </c>
      <c r="B11" s="3" t="s">
        <v>12</v>
      </c>
      <c r="C11" s="4">
        <f>C13/C12*100</f>
        <v>36.969734647420083</v>
      </c>
      <c r="D11" s="5">
        <v>2</v>
      </c>
      <c r="E11" s="4">
        <f>E13/E12*100</f>
        <v>32.920316072285004</v>
      </c>
      <c r="F11" s="5">
        <v>3</v>
      </c>
      <c r="G11" s="4">
        <f>G13/G12*100</f>
        <v>32.621059352865181</v>
      </c>
      <c r="H11" s="5">
        <v>3</v>
      </c>
      <c r="I11" s="4">
        <f>I13/I12*100</f>
        <v>44.463095181805286</v>
      </c>
      <c r="J11" s="5">
        <v>1</v>
      </c>
    </row>
    <row r="12" spans="1:10" ht="63.75" x14ac:dyDescent="0.25">
      <c r="A12" s="32"/>
      <c r="B12" s="7" t="s">
        <v>13</v>
      </c>
      <c r="C12" s="8">
        <f>C6+C9</f>
        <v>75601.3</v>
      </c>
      <c r="D12" s="5" t="s">
        <v>7</v>
      </c>
      <c r="E12" s="8">
        <f>E6+E9</f>
        <v>21476.1</v>
      </c>
      <c r="F12" s="5" t="s">
        <v>7</v>
      </c>
      <c r="G12" s="8">
        <f>G6+G9</f>
        <v>6734.3</v>
      </c>
      <c r="H12" s="5" t="s">
        <v>7</v>
      </c>
      <c r="I12" s="8">
        <f>I6+I9</f>
        <v>4229.8</v>
      </c>
      <c r="J12" s="5" t="s">
        <v>7</v>
      </c>
    </row>
    <row r="13" spans="1:10" ht="63.75" x14ac:dyDescent="0.25">
      <c r="A13" s="32"/>
      <c r="B13" s="7" t="s">
        <v>14</v>
      </c>
      <c r="C13" s="8">
        <v>27949.599999999999</v>
      </c>
      <c r="D13" s="5" t="s">
        <v>7</v>
      </c>
      <c r="E13" s="8">
        <v>7070</v>
      </c>
      <c r="F13" s="5" t="s">
        <v>7</v>
      </c>
      <c r="G13" s="8">
        <v>2196.8000000000002</v>
      </c>
      <c r="H13" s="5" t="s">
        <v>7</v>
      </c>
      <c r="I13" s="8">
        <v>1880.7</v>
      </c>
      <c r="J13" s="5" t="s">
        <v>7</v>
      </c>
    </row>
    <row r="14" spans="1:10" ht="31.5" customHeight="1" x14ac:dyDescent="0.25">
      <c r="A14" s="32">
        <v>4</v>
      </c>
      <c r="B14" s="9" t="s">
        <v>52</v>
      </c>
      <c r="C14" s="8"/>
      <c r="D14" s="5">
        <v>5</v>
      </c>
      <c r="E14" s="8"/>
      <c r="F14" s="5">
        <v>5</v>
      </c>
      <c r="G14" s="8"/>
      <c r="H14" s="5">
        <v>5</v>
      </c>
      <c r="I14" s="8"/>
      <c r="J14" s="5">
        <v>5</v>
      </c>
    </row>
    <row r="15" spans="1:10" ht="140.25" x14ac:dyDescent="0.25">
      <c r="A15" s="32"/>
      <c r="B15" s="7" t="s">
        <v>50</v>
      </c>
      <c r="C15" s="8">
        <v>3</v>
      </c>
      <c r="D15" s="5" t="s">
        <v>7</v>
      </c>
      <c r="E15" s="8">
        <v>3</v>
      </c>
      <c r="F15" s="5" t="s">
        <v>7</v>
      </c>
      <c r="G15" s="8">
        <v>2</v>
      </c>
      <c r="H15" s="5" t="s">
        <v>7</v>
      </c>
      <c r="I15" s="8">
        <v>4</v>
      </c>
      <c r="J15" s="5" t="s">
        <v>7</v>
      </c>
    </row>
    <row r="16" spans="1:10" ht="83.25" customHeight="1" x14ac:dyDescent="0.25">
      <c r="A16" s="34"/>
      <c r="B16" s="9" t="s">
        <v>51</v>
      </c>
      <c r="C16" s="8">
        <f>C17/C18*100%</f>
        <v>1.3</v>
      </c>
      <c r="D16" s="5">
        <v>5</v>
      </c>
      <c r="E16" s="8">
        <f>E17/E18*100%</f>
        <v>1.8571428571428572</v>
      </c>
      <c r="F16" s="5">
        <v>5</v>
      </c>
      <c r="G16" s="8">
        <f>G17/G18*100%</f>
        <v>2</v>
      </c>
      <c r="H16" s="5">
        <v>5</v>
      </c>
      <c r="I16" s="8">
        <f>I17/I18*100%</f>
        <v>2.3636363636363638</v>
      </c>
      <c r="J16" s="5">
        <v>4</v>
      </c>
    </row>
    <row r="17" spans="1:10" ht="93.75" customHeight="1" x14ac:dyDescent="0.25">
      <c r="A17" s="35"/>
      <c r="B17" s="7" t="s">
        <v>53</v>
      </c>
      <c r="C17" s="8">
        <v>26</v>
      </c>
      <c r="D17" s="5" t="s">
        <v>7</v>
      </c>
      <c r="E17" s="8">
        <v>26</v>
      </c>
      <c r="F17" s="5" t="s">
        <v>7</v>
      </c>
      <c r="G17" s="8">
        <v>26</v>
      </c>
      <c r="H17" s="5" t="s">
        <v>7</v>
      </c>
      <c r="I17" s="8">
        <v>26</v>
      </c>
      <c r="J17" s="5" t="s">
        <v>7</v>
      </c>
    </row>
    <row r="18" spans="1:10" ht="76.5" x14ac:dyDescent="0.25">
      <c r="A18" s="36"/>
      <c r="B18" s="7" t="s">
        <v>54</v>
      </c>
      <c r="C18" s="8">
        <v>20</v>
      </c>
      <c r="D18" s="5" t="s">
        <v>7</v>
      </c>
      <c r="E18" s="8">
        <v>14</v>
      </c>
      <c r="F18" s="5" t="s">
        <v>7</v>
      </c>
      <c r="G18" s="8">
        <v>13</v>
      </c>
      <c r="H18" s="5" t="s">
        <v>7</v>
      </c>
      <c r="I18" s="8">
        <v>11</v>
      </c>
      <c r="J18" s="5" t="s">
        <v>7</v>
      </c>
    </row>
    <row r="19" spans="1:10" ht="75" customHeight="1" x14ac:dyDescent="0.25">
      <c r="A19" s="32">
        <v>6</v>
      </c>
      <c r="B19" s="3" t="s">
        <v>55</v>
      </c>
      <c r="C19" s="4">
        <f>C20/C24/4*100</f>
        <v>23.309170336077418</v>
      </c>
      <c r="D19" s="5">
        <v>5</v>
      </c>
      <c r="E19" s="4">
        <f>E20/E24/4*100</f>
        <v>28.961769562035094</v>
      </c>
      <c r="F19" s="5">
        <v>5</v>
      </c>
      <c r="G19" s="4">
        <f>G20/G24/4*100</f>
        <v>20.386329379382659</v>
      </c>
      <c r="H19" s="5">
        <v>5</v>
      </c>
      <c r="I19" s="4">
        <v>0</v>
      </c>
      <c r="J19" s="5">
        <v>3</v>
      </c>
    </row>
    <row r="20" spans="1:10" ht="51" x14ac:dyDescent="0.25">
      <c r="A20" s="32"/>
      <c r="B20" s="7" t="s">
        <v>15</v>
      </c>
      <c r="C20" s="8">
        <f>C21+C22+C23</f>
        <v>3749.9700000000003</v>
      </c>
      <c r="D20" s="5" t="s">
        <v>7</v>
      </c>
      <c r="E20" s="8">
        <f>E21+E22+E23</f>
        <v>68.058999999999997</v>
      </c>
      <c r="F20" s="5" t="s">
        <v>7</v>
      </c>
      <c r="G20" s="8">
        <f>G21+G22+G23</f>
        <v>24.885999999999999</v>
      </c>
      <c r="H20" s="5" t="s">
        <v>7</v>
      </c>
      <c r="I20" s="8">
        <f>I21+I22+I23</f>
        <v>0</v>
      </c>
      <c r="J20" s="5" t="s">
        <v>7</v>
      </c>
    </row>
    <row r="21" spans="1:10" ht="15.75" x14ac:dyDescent="0.25">
      <c r="A21" s="32"/>
      <c r="B21" s="7" t="s">
        <v>16</v>
      </c>
      <c r="C21" s="8">
        <v>1511.43</v>
      </c>
      <c r="D21" s="5" t="s">
        <v>7</v>
      </c>
      <c r="E21" s="8">
        <v>1.389</v>
      </c>
      <c r="F21" s="5" t="s">
        <v>7</v>
      </c>
      <c r="G21" s="8">
        <v>2.8860000000000001</v>
      </c>
      <c r="H21" s="5" t="s">
        <v>7</v>
      </c>
      <c r="I21" s="8">
        <v>0</v>
      </c>
      <c r="J21" s="5" t="s">
        <v>7</v>
      </c>
    </row>
    <row r="22" spans="1:10" ht="15.75" x14ac:dyDescent="0.25">
      <c r="A22" s="32"/>
      <c r="B22" s="7" t="s">
        <v>17</v>
      </c>
      <c r="C22" s="8">
        <v>1168.1300000000001</v>
      </c>
      <c r="D22" s="5" t="s">
        <v>7</v>
      </c>
      <c r="E22" s="8">
        <v>61.55</v>
      </c>
      <c r="F22" s="5" t="s">
        <v>7</v>
      </c>
      <c r="G22" s="8">
        <v>0</v>
      </c>
      <c r="H22" s="5" t="s">
        <v>7</v>
      </c>
      <c r="I22" s="8">
        <v>0</v>
      </c>
      <c r="J22" s="5" t="s">
        <v>7</v>
      </c>
    </row>
    <row r="23" spans="1:10" ht="15.75" x14ac:dyDescent="0.25">
      <c r="A23" s="32"/>
      <c r="B23" s="10" t="s">
        <v>18</v>
      </c>
      <c r="C23" s="8">
        <v>1070.4100000000001</v>
      </c>
      <c r="D23" s="5" t="s">
        <v>7</v>
      </c>
      <c r="E23" s="8">
        <v>5.12</v>
      </c>
      <c r="F23" s="5" t="s">
        <v>7</v>
      </c>
      <c r="G23" s="8">
        <v>22</v>
      </c>
      <c r="H23" s="5" t="s">
        <v>7</v>
      </c>
      <c r="I23" s="8">
        <v>0</v>
      </c>
      <c r="J23" s="5" t="s">
        <v>7</v>
      </c>
    </row>
    <row r="24" spans="1:10" ht="63.75" x14ac:dyDescent="0.25">
      <c r="A24" s="32"/>
      <c r="B24" s="7" t="s">
        <v>19</v>
      </c>
      <c r="C24" s="8">
        <f>C25+C26+C27</f>
        <v>4021.99</v>
      </c>
      <c r="D24" s="5" t="s">
        <v>7</v>
      </c>
      <c r="E24" s="8">
        <f>E25+E26+E27</f>
        <v>58.749000000000002</v>
      </c>
      <c r="F24" s="5" t="s">
        <v>7</v>
      </c>
      <c r="G24" s="8">
        <f>G25+G26+G27</f>
        <v>30.518000000000001</v>
      </c>
      <c r="H24" s="5" t="s">
        <v>7</v>
      </c>
      <c r="I24" s="8">
        <f>I25+I26+I27</f>
        <v>0</v>
      </c>
      <c r="J24" s="5" t="s">
        <v>7</v>
      </c>
    </row>
    <row r="25" spans="1:10" ht="15.75" x14ac:dyDescent="0.25">
      <c r="A25" s="32"/>
      <c r="B25" s="7" t="s">
        <v>16</v>
      </c>
      <c r="C25" s="8">
        <v>1581.3</v>
      </c>
      <c r="D25" s="5" t="s">
        <v>7</v>
      </c>
      <c r="E25" s="8">
        <v>1.2290000000000001</v>
      </c>
      <c r="F25" s="5" t="s">
        <v>7</v>
      </c>
      <c r="G25" s="8">
        <v>2.5179999999999998</v>
      </c>
      <c r="H25" s="5" t="s">
        <v>7</v>
      </c>
      <c r="I25" s="8">
        <v>0</v>
      </c>
      <c r="J25" s="5" t="s">
        <v>7</v>
      </c>
    </row>
    <row r="26" spans="1:10" ht="15.75" x14ac:dyDescent="0.25">
      <c r="A26" s="32"/>
      <c r="B26" s="7" t="s">
        <v>17</v>
      </c>
      <c r="C26" s="8">
        <v>1247.08</v>
      </c>
      <c r="D26" s="5" t="s">
        <v>7</v>
      </c>
      <c r="E26" s="8">
        <v>57.52</v>
      </c>
      <c r="F26" s="5" t="s">
        <v>7</v>
      </c>
      <c r="G26" s="8">
        <v>0</v>
      </c>
      <c r="H26" s="5" t="s">
        <v>7</v>
      </c>
      <c r="I26" s="8">
        <v>0</v>
      </c>
      <c r="J26" s="5" t="s">
        <v>7</v>
      </c>
    </row>
    <row r="27" spans="1:10" ht="15.75" x14ac:dyDescent="0.25">
      <c r="A27" s="32"/>
      <c r="B27" s="7" t="s">
        <v>18</v>
      </c>
      <c r="C27" s="8">
        <v>1193.6099999999999</v>
      </c>
      <c r="D27" s="5" t="s">
        <v>7</v>
      </c>
      <c r="E27" s="8">
        <v>0</v>
      </c>
      <c r="F27" s="5" t="s">
        <v>7</v>
      </c>
      <c r="G27" s="8">
        <v>28</v>
      </c>
      <c r="H27" s="5" t="s">
        <v>7</v>
      </c>
      <c r="I27" s="8">
        <v>0</v>
      </c>
      <c r="J27" s="5" t="s">
        <v>7</v>
      </c>
    </row>
    <row r="28" spans="1:10" ht="38.25" x14ac:dyDescent="0.25">
      <c r="A28" s="32"/>
      <c r="B28" s="7" t="s">
        <v>20</v>
      </c>
      <c r="C28" s="5" t="s">
        <v>7</v>
      </c>
      <c r="D28" s="5" t="s">
        <v>7</v>
      </c>
      <c r="E28" s="5" t="s">
        <v>7</v>
      </c>
      <c r="F28" s="5" t="s">
        <v>7</v>
      </c>
      <c r="G28" s="5" t="s">
        <v>7</v>
      </c>
      <c r="H28" s="5" t="s">
        <v>7</v>
      </c>
      <c r="I28" s="5" t="s">
        <v>7</v>
      </c>
      <c r="J28" s="5" t="s">
        <v>7</v>
      </c>
    </row>
    <row r="29" spans="1:10" ht="15.75" x14ac:dyDescent="0.25">
      <c r="A29" s="32"/>
      <c r="B29" s="7" t="s">
        <v>21</v>
      </c>
      <c r="C29" s="5" t="s">
        <v>7</v>
      </c>
      <c r="D29" s="5" t="s">
        <v>7</v>
      </c>
      <c r="E29" s="5" t="s">
        <v>7</v>
      </c>
      <c r="F29" s="5" t="s">
        <v>7</v>
      </c>
      <c r="G29" s="5" t="s">
        <v>7</v>
      </c>
      <c r="H29" s="5" t="s">
        <v>7</v>
      </c>
      <c r="I29" s="5" t="s">
        <v>7</v>
      </c>
      <c r="J29" s="5" t="s">
        <v>7</v>
      </c>
    </row>
    <row r="30" spans="1:10" ht="60" customHeight="1" x14ac:dyDescent="0.25">
      <c r="A30" s="32">
        <v>8</v>
      </c>
      <c r="B30" s="3" t="s">
        <v>22</v>
      </c>
      <c r="C30" s="5">
        <v>0</v>
      </c>
      <c r="D30" s="5">
        <v>5</v>
      </c>
      <c r="E30" s="5">
        <v>0</v>
      </c>
      <c r="F30" s="5">
        <v>5</v>
      </c>
      <c r="G30" s="5">
        <v>0</v>
      </c>
      <c r="H30" s="5">
        <v>5</v>
      </c>
      <c r="I30" s="5">
        <v>0</v>
      </c>
      <c r="J30" s="5">
        <v>5</v>
      </c>
    </row>
    <row r="31" spans="1:10" ht="89.25" x14ac:dyDescent="0.25">
      <c r="A31" s="32"/>
      <c r="B31" s="7" t="s">
        <v>23</v>
      </c>
      <c r="C31" s="5">
        <v>0</v>
      </c>
      <c r="D31" s="5" t="s">
        <v>7</v>
      </c>
      <c r="E31" s="5">
        <v>0</v>
      </c>
      <c r="F31" s="5" t="s">
        <v>7</v>
      </c>
      <c r="G31" s="5">
        <v>0</v>
      </c>
      <c r="H31" s="5" t="s">
        <v>7</v>
      </c>
      <c r="I31" s="5">
        <v>0</v>
      </c>
      <c r="J31" s="5" t="s">
        <v>7</v>
      </c>
    </row>
    <row r="32" spans="1:10" ht="89.25" customHeight="1" x14ac:dyDescent="0.25">
      <c r="A32" s="32">
        <v>9</v>
      </c>
      <c r="B32" s="3" t="s">
        <v>56</v>
      </c>
      <c r="C32" s="5">
        <v>0</v>
      </c>
      <c r="D32" s="5">
        <v>5</v>
      </c>
      <c r="E32" s="5">
        <v>0</v>
      </c>
      <c r="F32" s="5">
        <v>5</v>
      </c>
      <c r="G32" s="5">
        <v>0</v>
      </c>
      <c r="H32" s="5">
        <v>5</v>
      </c>
      <c r="I32" s="5">
        <v>0</v>
      </c>
      <c r="J32" s="5">
        <v>5</v>
      </c>
    </row>
    <row r="33" spans="1:10" ht="116.25" customHeight="1" x14ac:dyDescent="0.25">
      <c r="A33" s="32"/>
      <c r="B33" s="7" t="s">
        <v>24</v>
      </c>
      <c r="C33" s="5">
        <v>0</v>
      </c>
      <c r="D33" s="5" t="s">
        <v>7</v>
      </c>
      <c r="E33" s="5">
        <v>0</v>
      </c>
      <c r="F33" s="5" t="s">
        <v>7</v>
      </c>
      <c r="G33" s="5">
        <v>0</v>
      </c>
      <c r="H33" s="5" t="s">
        <v>7</v>
      </c>
      <c r="I33" s="5">
        <v>0</v>
      </c>
      <c r="J33" s="5" t="s">
        <v>7</v>
      </c>
    </row>
    <row r="34" spans="1:10" ht="116.25" customHeight="1" x14ac:dyDescent="0.25">
      <c r="A34" s="15"/>
      <c r="B34" s="9" t="s">
        <v>57</v>
      </c>
      <c r="C34" s="5" t="s">
        <v>7</v>
      </c>
      <c r="D34" s="5">
        <v>5</v>
      </c>
      <c r="E34" s="5" t="s">
        <v>7</v>
      </c>
      <c r="F34" s="5">
        <v>5</v>
      </c>
      <c r="G34" s="5" t="s">
        <v>7</v>
      </c>
      <c r="H34" s="5">
        <v>5</v>
      </c>
      <c r="I34" s="5" t="s">
        <v>7</v>
      </c>
      <c r="J34" s="5">
        <v>5</v>
      </c>
    </row>
    <row r="35" spans="1:10" ht="104.25" customHeight="1" x14ac:dyDescent="0.25">
      <c r="A35" s="15"/>
      <c r="B35" s="16" t="s">
        <v>58</v>
      </c>
      <c r="C35" s="5" t="s">
        <v>7</v>
      </c>
      <c r="D35" s="5" t="s">
        <v>7</v>
      </c>
      <c r="E35" s="5" t="s">
        <v>7</v>
      </c>
      <c r="F35" s="5" t="s">
        <v>7</v>
      </c>
      <c r="G35" s="5" t="s">
        <v>7</v>
      </c>
      <c r="H35" s="5" t="s">
        <v>7</v>
      </c>
      <c r="I35" s="5" t="s">
        <v>7</v>
      </c>
      <c r="J35" s="5" t="s">
        <v>7</v>
      </c>
    </row>
    <row r="36" spans="1:10" ht="83.25" customHeight="1" x14ac:dyDescent="0.25">
      <c r="A36" s="32">
        <v>10</v>
      </c>
      <c r="B36" s="3" t="s">
        <v>25</v>
      </c>
      <c r="C36" s="11">
        <v>100</v>
      </c>
      <c r="D36" s="5">
        <v>0</v>
      </c>
      <c r="E36" s="11">
        <v>0</v>
      </c>
      <c r="F36" s="11">
        <v>0</v>
      </c>
      <c r="G36" s="11">
        <v>100</v>
      </c>
      <c r="H36" s="5">
        <v>0</v>
      </c>
      <c r="I36" s="11">
        <v>0</v>
      </c>
      <c r="J36" s="5">
        <v>0</v>
      </c>
    </row>
    <row r="37" spans="1:10" ht="76.5" x14ac:dyDescent="0.25">
      <c r="A37" s="32"/>
      <c r="B37" s="7" t="s">
        <v>26</v>
      </c>
      <c r="C37" s="17">
        <v>1382</v>
      </c>
      <c r="D37" s="5" t="s">
        <v>7</v>
      </c>
      <c r="E37" s="5">
        <v>0</v>
      </c>
      <c r="F37" s="5" t="s">
        <v>7</v>
      </c>
      <c r="G37" s="5">
        <v>207.4</v>
      </c>
      <c r="H37" s="5" t="s">
        <v>7</v>
      </c>
      <c r="I37" s="5">
        <v>0</v>
      </c>
      <c r="J37" s="5" t="s">
        <v>7</v>
      </c>
    </row>
    <row r="38" spans="1:10" ht="123.75" customHeight="1" x14ac:dyDescent="0.25">
      <c r="A38" s="32"/>
      <c r="B38" s="7" t="s">
        <v>27</v>
      </c>
      <c r="C38" s="5">
        <v>0</v>
      </c>
      <c r="D38" s="5" t="s">
        <v>7</v>
      </c>
      <c r="E38" s="5">
        <v>0</v>
      </c>
      <c r="F38" s="5" t="s">
        <v>7</v>
      </c>
      <c r="G38" s="5">
        <v>0</v>
      </c>
      <c r="H38" s="5" t="s">
        <v>7</v>
      </c>
      <c r="I38" s="5">
        <v>0</v>
      </c>
      <c r="J38" s="5" t="s">
        <v>7</v>
      </c>
    </row>
    <row r="39" spans="1:10" ht="160.5" customHeight="1" x14ac:dyDescent="0.25">
      <c r="A39" s="32">
        <v>11</v>
      </c>
      <c r="B39" s="3" t="s">
        <v>28</v>
      </c>
      <c r="C39" s="5">
        <v>0</v>
      </c>
      <c r="D39" s="5">
        <v>5</v>
      </c>
      <c r="E39" s="5">
        <v>0</v>
      </c>
      <c r="F39" s="5">
        <v>5</v>
      </c>
      <c r="G39" s="5">
        <v>0</v>
      </c>
      <c r="H39" s="5">
        <v>5</v>
      </c>
      <c r="I39" s="5">
        <v>0</v>
      </c>
      <c r="J39" s="5">
        <v>5</v>
      </c>
    </row>
    <row r="40" spans="1:10" ht="114.75" x14ac:dyDescent="0.25">
      <c r="A40" s="32"/>
      <c r="B40" s="7" t="s">
        <v>29</v>
      </c>
      <c r="C40" s="5">
        <v>0</v>
      </c>
      <c r="D40" s="5" t="s">
        <v>7</v>
      </c>
      <c r="E40" s="5">
        <v>0</v>
      </c>
      <c r="F40" s="5" t="s">
        <v>7</v>
      </c>
      <c r="G40" s="5">
        <v>0</v>
      </c>
      <c r="H40" s="5" t="s">
        <v>7</v>
      </c>
      <c r="I40" s="5">
        <v>0</v>
      </c>
      <c r="J40" s="5" t="s">
        <v>7</v>
      </c>
    </row>
    <row r="41" spans="1:10" ht="130.5" customHeight="1" x14ac:dyDescent="0.25">
      <c r="A41" s="32">
        <v>12</v>
      </c>
      <c r="B41" s="3" t="s">
        <v>30</v>
      </c>
      <c r="C41" s="5">
        <v>0</v>
      </c>
      <c r="D41" s="5">
        <v>5</v>
      </c>
      <c r="E41" s="5">
        <v>0</v>
      </c>
      <c r="F41" s="5">
        <v>5</v>
      </c>
      <c r="G41" s="5">
        <v>0</v>
      </c>
      <c r="H41" s="5">
        <v>5</v>
      </c>
      <c r="I41" s="5">
        <v>0</v>
      </c>
      <c r="J41" s="5">
        <v>5</v>
      </c>
    </row>
    <row r="42" spans="1:10" ht="89.25" x14ac:dyDescent="0.25">
      <c r="A42" s="32"/>
      <c r="B42" s="7" t="s">
        <v>31</v>
      </c>
      <c r="C42" s="5">
        <v>0</v>
      </c>
      <c r="D42" s="5" t="s">
        <v>7</v>
      </c>
      <c r="E42" s="5">
        <v>0</v>
      </c>
      <c r="F42" s="5" t="s">
        <v>7</v>
      </c>
      <c r="G42" s="5">
        <v>0</v>
      </c>
      <c r="H42" s="5" t="s">
        <v>7</v>
      </c>
      <c r="I42" s="5">
        <v>0</v>
      </c>
      <c r="J42" s="5" t="s">
        <v>7</v>
      </c>
    </row>
    <row r="43" spans="1:10" ht="282.75" customHeight="1" x14ac:dyDescent="0.25">
      <c r="A43" s="32">
        <v>13</v>
      </c>
      <c r="B43" s="3" t="s">
        <v>32</v>
      </c>
      <c r="C43" s="5" t="s">
        <v>33</v>
      </c>
      <c r="D43" s="5">
        <v>5</v>
      </c>
      <c r="E43" s="5"/>
      <c r="F43" s="5">
        <v>0</v>
      </c>
      <c r="G43" s="5" t="s">
        <v>33</v>
      </c>
      <c r="H43" s="5">
        <v>5</v>
      </c>
      <c r="I43" s="5" t="s">
        <v>33</v>
      </c>
      <c r="J43" s="5">
        <v>5</v>
      </c>
    </row>
    <row r="44" spans="1:10" ht="206.25" customHeight="1" x14ac:dyDescent="0.25">
      <c r="A44" s="32"/>
      <c r="B44" s="7" t="s">
        <v>34</v>
      </c>
      <c r="C44" s="5"/>
      <c r="D44" s="5" t="s">
        <v>7</v>
      </c>
      <c r="E44" s="5"/>
      <c r="F44" s="5" t="s">
        <v>7</v>
      </c>
      <c r="G44" s="5"/>
      <c r="H44" s="5" t="s">
        <v>7</v>
      </c>
      <c r="I44" s="5"/>
      <c r="J44" s="5" t="s">
        <v>7</v>
      </c>
    </row>
    <row r="45" spans="1:10" ht="204" customHeight="1" x14ac:dyDescent="0.25">
      <c r="A45" s="32"/>
      <c r="B45" s="7" t="s">
        <v>35</v>
      </c>
      <c r="C45" s="5" t="s">
        <v>33</v>
      </c>
      <c r="D45" s="5" t="s">
        <v>7</v>
      </c>
      <c r="E45" s="5" t="s">
        <v>33</v>
      </c>
      <c r="F45" s="5" t="s">
        <v>7</v>
      </c>
      <c r="G45" s="5" t="s">
        <v>33</v>
      </c>
      <c r="H45" s="5" t="s">
        <v>7</v>
      </c>
      <c r="I45" s="5" t="s">
        <v>33</v>
      </c>
      <c r="J45" s="5" t="s">
        <v>7</v>
      </c>
    </row>
    <row r="46" spans="1:10" ht="204.75" x14ac:dyDescent="0.25">
      <c r="A46" s="32">
        <v>14</v>
      </c>
      <c r="B46" s="3" t="s">
        <v>36</v>
      </c>
      <c r="C46" s="5">
        <f>C47/C48*100</f>
        <v>0</v>
      </c>
      <c r="D46" s="5">
        <v>5</v>
      </c>
      <c r="E46" s="5">
        <f>E47/E48*100</f>
        <v>0</v>
      </c>
      <c r="F46" s="5">
        <v>5</v>
      </c>
      <c r="G46" s="5">
        <v>0</v>
      </c>
      <c r="H46" s="5">
        <v>5</v>
      </c>
      <c r="I46" s="5">
        <f t="shared" ref="I46" si="0">I47/I48*100</f>
        <v>0</v>
      </c>
      <c r="J46" s="5">
        <v>5</v>
      </c>
    </row>
    <row r="47" spans="1:10" ht="114.75" x14ac:dyDescent="0.25">
      <c r="A47" s="32"/>
      <c r="B47" s="7" t="s">
        <v>37</v>
      </c>
      <c r="C47" s="5">
        <v>0</v>
      </c>
      <c r="D47" s="5" t="s">
        <v>7</v>
      </c>
      <c r="E47" s="5">
        <v>0</v>
      </c>
      <c r="F47" s="5" t="s">
        <v>7</v>
      </c>
      <c r="G47" s="5">
        <v>0</v>
      </c>
      <c r="H47" s="5" t="s">
        <v>7</v>
      </c>
      <c r="I47" s="5">
        <v>0</v>
      </c>
      <c r="J47" s="5" t="s">
        <v>7</v>
      </c>
    </row>
    <row r="48" spans="1:10" ht="127.5" x14ac:dyDescent="0.25">
      <c r="A48" s="32"/>
      <c r="B48" s="7" t="s">
        <v>38</v>
      </c>
      <c r="C48" s="5">
        <v>2314.9</v>
      </c>
      <c r="D48" s="5" t="s">
        <v>7</v>
      </c>
      <c r="E48" s="12">
        <v>1602</v>
      </c>
      <c r="F48" s="5" t="s">
        <v>7</v>
      </c>
      <c r="G48" s="12">
        <v>403</v>
      </c>
      <c r="H48" s="5" t="s">
        <v>7</v>
      </c>
      <c r="I48" s="5">
        <v>1507.3</v>
      </c>
      <c r="J48" s="5" t="s">
        <v>7</v>
      </c>
    </row>
    <row r="49" spans="1:10" ht="86.25" customHeight="1" x14ac:dyDescent="0.25">
      <c r="A49" s="32">
        <v>15</v>
      </c>
      <c r="B49" s="3" t="s">
        <v>39</v>
      </c>
      <c r="C49" s="8">
        <f>C50/C51*100</f>
        <v>0.57594877041309778</v>
      </c>
      <c r="D49" s="5">
        <v>5</v>
      </c>
      <c r="E49" s="8">
        <f t="shared" ref="E49:I49" si="1">E50/E51*100</f>
        <v>2.6728673431040959</v>
      </c>
      <c r="F49" s="5">
        <v>5</v>
      </c>
      <c r="G49" s="8">
        <f t="shared" si="1"/>
        <v>0.13245237105145621</v>
      </c>
      <c r="H49" s="5">
        <v>5</v>
      </c>
      <c r="I49" s="8">
        <f t="shared" si="1"/>
        <v>0.8170420108146651</v>
      </c>
      <c r="J49" s="5">
        <v>5</v>
      </c>
    </row>
    <row r="50" spans="1:10" ht="58.5" customHeight="1" x14ac:dyDescent="0.25">
      <c r="A50" s="32"/>
      <c r="B50" s="7" t="s">
        <v>40</v>
      </c>
      <c r="C50" s="8">
        <v>329.9</v>
      </c>
      <c r="D50" s="5" t="s">
        <v>7</v>
      </c>
      <c r="E50" s="8">
        <v>56.9</v>
      </c>
      <c r="F50" s="5" t="s">
        <v>7</v>
      </c>
      <c r="G50" s="8">
        <v>8.6</v>
      </c>
      <c r="H50" s="5" t="s">
        <v>7</v>
      </c>
      <c r="I50" s="8">
        <v>27.5</v>
      </c>
      <c r="J50" s="5" t="s">
        <v>7</v>
      </c>
    </row>
    <row r="51" spans="1:10" ht="58.5" customHeight="1" x14ac:dyDescent="0.25">
      <c r="A51" s="32"/>
      <c r="B51" s="7" t="s">
        <v>41</v>
      </c>
      <c r="C51" s="8">
        <v>57279.4</v>
      </c>
      <c r="D51" s="5" t="s">
        <v>7</v>
      </c>
      <c r="E51" s="8">
        <v>2128.8000000000002</v>
      </c>
      <c r="F51" s="5" t="s">
        <v>7</v>
      </c>
      <c r="G51" s="8">
        <v>6492.9</v>
      </c>
      <c r="H51" s="5" t="s">
        <v>7</v>
      </c>
      <c r="I51" s="8">
        <v>3365.8</v>
      </c>
      <c r="J51" s="5" t="s">
        <v>7</v>
      </c>
    </row>
    <row r="52" spans="1:10" ht="138" customHeight="1" x14ac:dyDescent="0.25">
      <c r="A52" s="32">
        <v>16</v>
      </c>
      <c r="B52" s="3" t="s">
        <v>42</v>
      </c>
      <c r="C52" s="4">
        <f>C53/C54*100</f>
        <v>30.8017173682492</v>
      </c>
      <c r="D52" s="5">
        <v>0</v>
      </c>
      <c r="E52" s="4">
        <f>E53/E54*100</f>
        <v>0</v>
      </c>
      <c r="F52" s="5">
        <v>0</v>
      </c>
      <c r="G52" s="4">
        <f>G53/G54*100</f>
        <v>0</v>
      </c>
      <c r="H52" s="5">
        <v>0</v>
      </c>
      <c r="I52" s="4">
        <f>I53/I54*100</f>
        <v>47.46153366971906</v>
      </c>
      <c r="J52" s="5">
        <v>0</v>
      </c>
    </row>
    <row r="53" spans="1:10" ht="93.75" customHeight="1" x14ac:dyDescent="0.25">
      <c r="A53" s="32"/>
      <c r="B53" s="7" t="s">
        <v>43</v>
      </c>
      <c r="C53" s="5">
        <v>11414.1</v>
      </c>
      <c r="D53" s="5" t="s">
        <v>7</v>
      </c>
      <c r="E53" s="5">
        <v>0</v>
      </c>
      <c r="F53" s="5" t="s">
        <v>7</v>
      </c>
      <c r="G53" s="5">
        <v>0</v>
      </c>
      <c r="H53" s="5" t="s">
        <v>7</v>
      </c>
      <c r="I53" s="5">
        <v>761.9</v>
      </c>
      <c r="J53" s="5" t="s">
        <v>7</v>
      </c>
    </row>
    <row r="54" spans="1:10" ht="60" customHeight="1" x14ac:dyDescent="0.25">
      <c r="A54" s="32"/>
      <c r="B54" s="7" t="s">
        <v>44</v>
      </c>
      <c r="C54" s="5">
        <v>37056.699999999997</v>
      </c>
      <c r="D54" s="5" t="s">
        <v>7</v>
      </c>
      <c r="E54" s="5">
        <v>3241.9</v>
      </c>
      <c r="F54" s="5" t="s">
        <v>7</v>
      </c>
      <c r="G54" s="5">
        <v>476.2</v>
      </c>
      <c r="H54" s="5" t="s">
        <v>7</v>
      </c>
      <c r="I54" s="5">
        <v>1605.3</v>
      </c>
      <c r="J54" s="5" t="s">
        <v>7</v>
      </c>
    </row>
    <row r="55" spans="1:10" ht="15.75" x14ac:dyDescent="0.25">
      <c r="A55" s="13"/>
      <c r="B55" s="14" t="s">
        <v>2</v>
      </c>
      <c r="C55" s="6"/>
      <c r="D55" s="6">
        <f>D5+D8+D11+D14+D19+D30+D32+D36+D39+D41+D43+D46+D49+D52+D34+D16</f>
        <v>66</v>
      </c>
      <c r="E55" s="6"/>
      <c r="F55" s="31">
        <f>F5+F8+F11+F14+F19+F30+F32+F36+F39+F41+F43+F46+F49+F52+F34+F16</f>
        <v>62</v>
      </c>
      <c r="G55" s="6"/>
      <c r="H55" s="31">
        <f t="shared" ref="H55:J55" si="2">H5+H8+H11+H14+H19+H30+H32+H36+H39+H41+H43+H46+H49+H52+H34+H16</f>
        <v>63</v>
      </c>
      <c r="I55" s="6"/>
      <c r="J55" s="6">
        <f t="shared" si="2"/>
        <v>61</v>
      </c>
    </row>
    <row r="58" spans="1:10" x14ac:dyDescent="0.25">
      <c r="B58" t="s">
        <v>80</v>
      </c>
    </row>
    <row r="59" spans="1:10" x14ac:dyDescent="0.25">
      <c r="B59" t="s">
        <v>81</v>
      </c>
    </row>
  </sheetData>
  <mergeCells count="22">
    <mergeCell ref="I3:J3"/>
    <mergeCell ref="A3:A4"/>
    <mergeCell ref="B3:B4"/>
    <mergeCell ref="C3:D3"/>
    <mergeCell ref="E3:F3"/>
    <mergeCell ref="G3:H3"/>
    <mergeCell ref="A46:A48"/>
    <mergeCell ref="A49:A51"/>
    <mergeCell ref="A52:A54"/>
    <mergeCell ref="A1:J1"/>
    <mergeCell ref="A16:A18"/>
    <mergeCell ref="A30:A31"/>
    <mergeCell ref="A32:A33"/>
    <mergeCell ref="A36:A38"/>
    <mergeCell ref="A39:A40"/>
    <mergeCell ref="A41:A42"/>
    <mergeCell ref="A43:A45"/>
    <mergeCell ref="A8:A10"/>
    <mergeCell ref="A11:A13"/>
    <mergeCell ref="A14:A15"/>
    <mergeCell ref="A19:A29"/>
    <mergeCell ref="A5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A0F2-814E-4E52-B282-9F419C951D65}">
  <dimension ref="A3:G19"/>
  <sheetViews>
    <sheetView tabSelected="1" workbookViewId="0">
      <selection activeCell="I19" sqref="I19"/>
    </sheetView>
  </sheetViews>
  <sheetFormatPr defaultRowHeight="15" x14ac:dyDescent="0.25"/>
  <cols>
    <col min="1" max="1" width="7.42578125" customWidth="1"/>
    <col min="2" max="5" width="22.7109375" customWidth="1"/>
  </cols>
  <sheetData>
    <row r="3" spans="1:7" x14ac:dyDescent="0.25">
      <c r="A3" s="42" t="s">
        <v>63</v>
      </c>
      <c r="B3" s="42"/>
      <c r="C3" s="42"/>
      <c r="D3" s="42"/>
      <c r="E3" s="42"/>
    </row>
    <row r="4" spans="1:7" ht="64.5" customHeight="1" x14ac:dyDescent="0.25">
      <c r="A4" s="43" t="s">
        <v>82</v>
      </c>
      <c r="B4" s="43"/>
      <c r="C4" s="43"/>
      <c r="D4" s="43"/>
      <c r="E4" s="43"/>
    </row>
    <row r="5" spans="1:7" x14ac:dyDescent="0.25">
      <c r="A5" s="42"/>
      <c r="B5" s="42"/>
      <c r="C5" s="42"/>
      <c r="D5" s="42"/>
      <c r="E5" s="42"/>
    </row>
    <row r="6" spans="1:7" ht="19.5" thickBot="1" x14ac:dyDescent="0.3">
      <c r="A6" s="18"/>
    </row>
    <row r="7" spans="1:7" ht="18.75" x14ac:dyDescent="0.25">
      <c r="A7" s="19" t="s">
        <v>64</v>
      </c>
      <c r="B7" s="44" t="s">
        <v>66</v>
      </c>
      <c r="C7" s="23" t="s">
        <v>67</v>
      </c>
      <c r="D7" s="23" t="s">
        <v>69</v>
      </c>
      <c r="E7" s="23" t="s">
        <v>74</v>
      </c>
    </row>
    <row r="8" spans="1:7" ht="18.75" x14ac:dyDescent="0.25">
      <c r="A8" s="20" t="s">
        <v>65</v>
      </c>
      <c r="B8" s="45"/>
      <c r="C8" s="24" t="s">
        <v>68</v>
      </c>
      <c r="D8" s="24" t="s">
        <v>70</v>
      </c>
      <c r="E8" s="24" t="s">
        <v>70</v>
      </c>
    </row>
    <row r="9" spans="1:7" ht="18.75" x14ac:dyDescent="0.25">
      <c r="A9" s="21"/>
      <c r="B9" s="45"/>
      <c r="C9" s="25"/>
      <c r="D9" s="24" t="s">
        <v>71</v>
      </c>
      <c r="E9" s="24" t="s">
        <v>71</v>
      </c>
    </row>
    <row r="10" spans="1:7" ht="18.75" x14ac:dyDescent="0.25">
      <c r="A10" s="21"/>
      <c r="B10" s="45"/>
      <c r="C10" s="25"/>
      <c r="D10" s="24" t="s">
        <v>72</v>
      </c>
      <c r="E10" s="24" t="s">
        <v>72</v>
      </c>
    </row>
    <row r="11" spans="1:7" ht="19.5" thickBot="1" x14ac:dyDescent="0.3">
      <c r="A11" s="22"/>
      <c r="B11" s="46"/>
      <c r="C11" s="26"/>
      <c r="D11" s="27" t="s">
        <v>73</v>
      </c>
      <c r="E11" s="27" t="s">
        <v>75</v>
      </c>
    </row>
    <row r="12" spans="1:7" ht="19.5" thickBot="1" x14ac:dyDescent="0.3">
      <c r="A12" s="29">
        <v>1</v>
      </c>
      <c r="B12" s="27">
        <v>2</v>
      </c>
      <c r="C12" s="27">
        <v>3</v>
      </c>
      <c r="D12" s="27">
        <v>4</v>
      </c>
      <c r="E12" s="27">
        <v>5</v>
      </c>
    </row>
    <row r="13" spans="1:7" ht="38.25" thickBot="1" x14ac:dyDescent="0.3">
      <c r="A13" s="29">
        <v>1</v>
      </c>
      <c r="B13" s="28" t="s">
        <v>59</v>
      </c>
      <c r="C13" s="54">
        <f>D13/E13*5</f>
        <v>4.4000000000000004</v>
      </c>
      <c r="D13" s="27">
        <v>66</v>
      </c>
      <c r="E13" s="27">
        <v>75</v>
      </c>
      <c r="G13" s="53"/>
    </row>
    <row r="14" spans="1:7" ht="38.25" thickBot="1" x14ac:dyDescent="0.3">
      <c r="A14" s="29">
        <v>2</v>
      </c>
      <c r="B14" s="28" t="s">
        <v>61</v>
      </c>
      <c r="C14" s="54">
        <f t="shared" ref="C14:C16" si="0">D14/E14*5</f>
        <v>4.2</v>
      </c>
      <c r="D14" s="27">
        <v>63</v>
      </c>
      <c r="E14" s="27">
        <v>75</v>
      </c>
      <c r="G14" s="53"/>
    </row>
    <row r="15" spans="1:7" ht="19.5" thickBot="1" x14ac:dyDescent="0.3">
      <c r="A15" s="29">
        <v>3</v>
      </c>
      <c r="B15" s="28" t="s">
        <v>60</v>
      </c>
      <c r="C15" s="54">
        <f t="shared" si="0"/>
        <v>4.1333333333333329</v>
      </c>
      <c r="D15" s="27">
        <v>62</v>
      </c>
      <c r="E15" s="27">
        <v>75</v>
      </c>
      <c r="G15" s="53"/>
    </row>
    <row r="16" spans="1:7" ht="38.25" thickBot="1" x14ac:dyDescent="0.3">
      <c r="A16" s="29">
        <v>4</v>
      </c>
      <c r="B16" s="28" t="s">
        <v>62</v>
      </c>
      <c r="C16" s="54">
        <f t="shared" si="0"/>
        <v>4.0666666666666664</v>
      </c>
      <c r="D16" s="27">
        <v>61</v>
      </c>
      <c r="E16" s="27">
        <v>75</v>
      </c>
      <c r="G16" s="53"/>
    </row>
    <row r="17" spans="1:5" ht="36.75" customHeight="1" x14ac:dyDescent="0.25">
      <c r="A17" s="51" t="s">
        <v>76</v>
      </c>
      <c r="B17" s="52"/>
      <c r="C17" s="55">
        <f>(C13+C14+C15+C16)/4</f>
        <v>4.2</v>
      </c>
      <c r="D17" s="44" t="s">
        <v>79</v>
      </c>
      <c r="E17" s="44" t="s">
        <v>79</v>
      </c>
    </row>
    <row r="18" spans="1:5" ht="21.75" customHeight="1" x14ac:dyDescent="0.25">
      <c r="A18" s="47" t="s">
        <v>77</v>
      </c>
      <c r="B18" s="48"/>
      <c r="C18" s="56"/>
      <c r="D18" s="45"/>
      <c r="E18" s="45"/>
    </row>
    <row r="19" spans="1:5" ht="60" customHeight="1" thickBot="1" x14ac:dyDescent="0.3">
      <c r="A19" s="49" t="s">
        <v>78</v>
      </c>
      <c r="B19" s="50"/>
      <c r="C19" s="57"/>
      <c r="D19" s="46"/>
      <c r="E19" s="46"/>
    </row>
  </sheetData>
  <mergeCells count="10">
    <mergeCell ref="A19:B19"/>
    <mergeCell ref="C17:C19"/>
    <mergeCell ref="D17:D19"/>
    <mergeCell ref="E17:E19"/>
    <mergeCell ref="A17:B17"/>
    <mergeCell ref="A3:E3"/>
    <mergeCell ref="A4:E4"/>
    <mergeCell ref="A5:E5"/>
    <mergeCell ref="B7:B11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2023-04-03T07:11:41Z</dcterms:modified>
</cp:coreProperties>
</file>